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Settings" sheetId="2" state="visible" r:id="rId2"/>
    <sheet name="People" sheetId="3" state="visible" r:id="rId3"/>
    <sheet name="Projects" sheetId="4" state="visible" r:id="rId4"/>
    <sheet name="Allocations" sheetId="5" state="visible" r:id="rId5"/>
    <sheet name="Person load" sheetId="6" state="visible" r:id="rId6"/>
    <sheet name="Project load" sheetId="7" state="visible" r:id="rId7"/>
  </sheets>
  <definedNames>
    <definedName name="StartWeek">Settings!$B$3</definedName>
    <definedName name="OverAbove">Settings!$B$4</definedName>
    <definedName name="UnderBelow">Settings!$B$5</definedName>
    <definedName name="PeopleList">People!$A$3:$A$62</definedName>
    <definedName name="ProjectList">Projects!$A$3:$A$44</definedName>
    <definedName name="_xlnm.Print_Area" localSheetId="2">'People'!$A$1:$C$62</definedName>
    <definedName name="_xlnm.Print_Area" localSheetId="3">'Projects'!$A$1:$D$44</definedName>
    <definedName name="_xlnm.Print_Area" localSheetId="4">'Allocations'!$A$1:$P$302</definedName>
    <definedName name="_xlnm.Print_Area" localSheetId="5">'Person load'!$A$1:$N$362</definedName>
    <definedName name="_xlnm.Print_Area" localSheetId="6">'Project load'!$A$1:$N$48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dd mmm yyyy"/>
    <numFmt numFmtId="166" formatCode="0.0%"/>
    <numFmt numFmtId="167" formatCode="0.0#"/>
    <numFmt numFmtId="168" formatCode="dd mmm"/>
    <numFmt numFmtId="169" formatCode="0.##"/>
  </numFmts>
  <fonts count="8">
    <font>
      <name val="Calibri"/>
      <family val="2"/>
      <color theme="1"/>
      <sz val="11"/>
      <scheme val="minor"/>
    </font>
    <font>
      <b val="1"/>
      <sz val="16"/>
    </font>
    <font>
      <b val="1"/>
    </font>
    <font>
      <color rgb="001155CC"/>
      <u val="single"/>
    </font>
    <font>
      <b val="1"/>
      <sz val="13"/>
    </font>
    <font>
      <b val="1"/>
      <color rgb="00C00000"/>
    </font>
    <font>
      <i val="1"/>
      <color rgb="00555555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FFF6C8"/>
      </patternFill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0" fontId="3" fillId="0" borderId="0" pivotButton="0" quotePrefix="0" xfId="0"/>
    <xf numFmtId="0" fontId="4" fillId="0" borderId="0" pivotButton="0" quotePrefix="0" xfId="0"/>
    <xf numFmtId="165" fontId="0" fillId="2" borderId="0" applyProtection="1" pivotButton="0" quotePrefix="0" xfId="0">
      <protection locked="0" hidden="0"/>
    </xf>
    <xf numFmtId="0" fontId="5" fillId="0" borderId="0" pivotButton="0" quotePrefix="0" xfId="0"/>
    <xf numFmtId="166" fontId="0" fillId="2" borderId="0" applyProtection="1" pivotButton="0" quotePrefix="0" xfId="0">
      <protection locked="0" hidden="0"/>
    </xf>
    <xf numFmtId="0" fontId="6" fillId="0" borderId="0" applyAlignment="1" pivotButton="0" quotePrefix="0" xfId="0">
      <alignment/>
    </xf>
    <xf numFmtId="0" fontId="7" fillId="3" borderId="0" applyAlignment="1" pivotButton="0" quotePrefix="0" xfId="0">
      <alignment vertical="center" wrapText="1"/>
    </xf>
    <xf numFmtId="0" fontId="0" fillId="2" borderId="0" applyProtection="1" pivotButton="0" quotePrefix="0" xfId="0">
      <protection locked="0" hidden="0"/>
    </xf>
    <xf numFmtId="167" fontId="0" fillId="2" borderId="0" applyProtection="1" pivotButton="0" quotePrefix="0" xfId="0">
      <protection locked="0" hidden="0"/>
    </xf>
    <xf numFmtId="168" fontId="7" fillId="3" borderId="0" applyAlignment="1" pivotButton="0" quotePrefix="0" xfId="0">
      <alignment vertical="center" wrapText="1"/>
    </xf>
    <xf numFmtId="169" fontId="0" fillId="2" borderId="0" applyProtection="1" pivotButton="0" quotePrefix="0" xfId="0">
      <protection locked="0" hidden="0"/>
    </xf>
    <xf numFmtId="4" fontId="0" fillId="0" borderId="0" pivotButton="0" quotePrefix="0" xfId="0"/>
    <xf numFmtId="166" fontId="0" fillId="0" borderId="0" pivotButton="0" quotePrefix="0" xfId="0"/>
    <xf numFmtId="4" fontId="2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F4C7C3"/>
        </patternFill>
      </fill>
    </dxf>
    <dxf>
      <font>
        <b val="1"/>
      </font>
      <fill>
        <patternFill patternType="solid">
          <fgColor rgb="00F4C7C3"/>
        </patternFill>
      </fill>
    </dxf>
    <dxf>
      <fill>
        <patternFill patternType="solid">
          <fgColor rgb="00FCE5B6"/>
        </patternFill>
      </fill>
    </dxf>
    <dxf>
      <fill>
        <patternFill patternType="solid">
          <fgColor rgb="00E3E3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varo.io/templates/resource-allocation-template?utm_source=template&amp;utm_medium=file&amp;utm_campaign=resource-allocation-template" TargetMode="External" Id="rId1" /><Relationship Type="http://schemas.openxmlformats.org/officeDocument/2006/relationships/hyperlink" Target="https://resourcing.kavaro.io/register?asset_id=resource-allocation-template&amp;utm_source=template&amp;utm_medium=file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2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Resource allocation template for agencies</t>
        </is>
      </c>
    </row>
    <row r="2">
      <c r="A2" t="inlineStr">
        <is>
          <t>Allocate people to projects by week, in hours, and flag anyone over-allocated, under-allocated or booked while on holiday.</t>
        </is>
      </c>
    </row>
    <row r="3"/>
    <row r="4">
      <c r="A4" s="2" t="inlineStr">
        <is>
          <t>How to use it</t>
        </is>
      </c>
    </row>
    <row r="5">
      <c r="A5" t="inlineStr">
        <is>
          <t>1. Settings: set the Monday your plan starts and your over- and under-allocation thresholds.</t>
        </is>
      </c>
    </row>
    <row r="6">
      <c r="A6" t="inlineStr">
        <is>
          <t>2. People: list each person, their role and their hours per week.</t>
        </is>
      </c>
    </row>
    <row r="7">
      <c r="A7" t="inlineStr">
        <is>
          <t>3. Projects: list projects with a status (Confirmed or Tentative). Internal and Time off are reserved rows.</t>
        </is>
      </c>
    </row>
    <row r="8">
      <c r="A8" t="inlineStr">
        <is>
          <t>4. Allocations: one row per person and project, with hours per week. Put holidays on the Time off project: they reduce availability.</t>
        </is>
      </c>
    </row>
    <row r="9">
      <c r="A9" t="inlineStr">
        <is>
          <t>5. Person load: fix every Over and Booked while off cell before the week starts. Project load shows hours by project.</t>
        </is>
      </c>
    </row>
    <row r="10"/>
    <row r="11">
      <c r="A11" s="2" t="inlineStr">
        <is>
          <t>Colour key</t>
        </is>
      </c>
    </row>
    <row r="12">
      <c r="A12" s="3" t="inlineStr">
        <is>
          <t>Pale yellow cells are yours to edit. Everything else calculates.</t>
        </is>
      </c>
    </row>
    <row r="13">
      <c r="A13" t="inlineStr">
        <is>
          <t>The example data is invented. To start your own plan, delete the yellow cells on the input tabs; the formulas stay.</t>
        </is>
      </c>
    </row>
    <row r="14">
      <c r="A14" t="inlineStr">
        <is>
          <t>Sheets are protected without a password so formulas aren't overwritten by accident. Review &gt; Unprotect sheet if you want to change them.</t>
        </is>
      </c>
    </row>
    <row r="15">
      <c r="A15" t="inlineStr">
        <is>
          <t>Think in percentages? 50% of a 37.5-hour week is 18.75 hours. The grid uses hours only: mixing % and hours is the most common way these sheets break.</t>
        </is>
      </c>
    </row>
    <row r="16"/>
    <row r="17">
      <c r="A17" s="2" t="inlineStr">
        <is>
          <t>Made with Kavaro</t>
        </is>
      </c>
    </row>
    <row r="18">
      <c r="A18" t="inlineStr">
        <is>
          <t>Kavaro: resource management software for agencies and consultancies.</t>
        </is>
      </c>
    </row>
    <row r="19">
      <c r="A19" s="4" t="inlineStr">
        <is>
          <t>Template page and latest version: kavaro.io/templates/resource-allocation-template</t>
        </is>
      </c>
    </row>
    <row r="20">
      <c r="A20" t="inlineStr">
        <is>
          <t>Licence: free to use, share and adapt, including on your own site, as long as you credit Kavaro with a link to the template page (CC BY 4.0).</t>
        </is>
      </c>
    </row>
    <row r="21"/>
    <row r="22">
      <c r="A22" s="4" t="inlineStr">
        <is>
          <t>Allocate your team on a live schedule: try Kavaro free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hyperlinks>
    <hyperlink xmlns:r="http://schemas.openxmlformats.org/officeDocument/2006/relationships" ref="A19" r:id="rId1"/>
    <hyperlink xmlns:r="http://schemas.openxmlformats.org/officeDocument/2006/relationships" ref="A22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50" customWidth="1" min="3" max="3"/>
  </cols>
  <sheetData>
    <row r="1">
      <c r="A1" s="5" t="inlineStr">
        <is>
          <t>Settings</t>
        </is>
      </c>
    </row>
    <row r="2"/>
    <row r="3">
      <c r="A3" t="inlineStr">
        <is>
          <t>First week commencing</t>
        </is>
      </c>
      <c r="B3" s="6" t="n">
        <v>46328</v>
      </c>
      <c r="C3" s="7">
        <f>IF(WEEKDAY(B3,2)&lt;&gt;1,"Warning: the first week must start on a Monday","")</f>
        <v/>
      </c>
    </row>
    <row r="4">
      <c r="A4" t="inlineStr">
        <is>
          <t>Over-allocated above</t>
        </is>
      </c>
      <c r="B4" s="8" t="n">
        <v>1</v>
      </c>
      <c r="C4" s="9" t="inlineStr">
        <is>
          <t>Example thresholds; set your own. Over means strictly above this.</t>
        </is>
      </c>
    </row>
    <row r="5">
      <c r="A5" t="inlineStr">
        <is>
          <t>Under-allocated below</t>
        </is>
      </c>
      <c r="B5" s="8" t="n">
        <v>0.7</v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0" customWidth="1" min="2" max="2"/>
    <col width="14" customWidth="1" min="3" max="3"/>
  </cols>
  <sheetData>
    <row r="1">
      <c r="A1" s="5" t="inlineStr">
        <is>
          <t>People (up to 60)</t>
        </is>
      </c>
    </row>
    <row r="2">
      <c r="A2" s="10" t="inlineStr">
        <is>
          <t>Name</t>
        </is>
      </c>
      <c r="B2" s="10" t="inlineStr">
        <is>
          <t>Role</t>
        </is>
      </c>
      <c r="C2" s="10" t="inlineStr">
        <is>
          <t>Hours per week</t>
        </is>
      </c>
    </row>
    <row r="3">
      <c r="A3" s="11" t="inlineStr">
        <is>
          <t>Asha</t>
        </is>
      </c>
      <c r="B3" s="11" t="inlineStr">
        <is>
          <t>Designer</t>
        </is>
      </c>
      <c r="C3" s="12" t="n">
        <v>37.5</v>
      </c>
    </row>
    <row r="4">
      <c r="A4" s="11" t="inlineStr">
        <is>
          <t>Ben</t>
        </is>
      </c>
      <c r="B4" s="11" t="inlineStr">
        <is>
          <t>Designer</t>
        </is>
      </c>
      <c r="C4" s="12" t="n">
        <v>37.5</v>
      </c>
    </row>
    <row r="5">
      <c r="A5" s="11" t="inlineStr">
        <is>
          <t>Cleo</t>
        </is>
      </c>
      <c r="B5" s="11" t="inlineStr">
        <is>
          <t>Designer</t>
        </is>
      </c>
      <c r="C5" s="12" t="n">
        <v>22.5</v>
      </c>
    </row>
    <row r="6">
      <c r="A6" s="11" t="inlineStr">
        <is>
          <t>Eli</t>
        </is>
      </c>
      <c r="B6" s="11" t="inlineStr">
        <is>
          <t>Developer</t>
        </is>
      </c>
      <c r="C6" s="12" t="n">
        <v>37.5</v>
      </c>
    </row>
    <row r="7">
      <c r="A7" s="11" t="inlineStr">
        <is>
          <t>Femi</t>
        </is>
      </c>
      <c r="B7" s="11" t="inlineStr">
        <is>
          <t>Developer</t>
        </is>
      </c>
      <c r="C7" s="12" t="n">
        <v>37.5</v>
      </c>
    </row>
    <row r="8">
      <c r="A8" s="11" t="inlineStr">
        <is>
          <t>Isla</t>
        </is>
      </c>
      <c r="B8" s="11" t="inlineStr">
        <is>
          <t>Project manager</t>
        </is>
      </c>
      <c r="C8" s="12" t="n">
        <v>37.5</v>
      </c>
    </row>
    <row r="9">
      <c r="A9" s="11" t="n"/>
      <c r="B9" s="11" t="n"/>
      <c r="C9" s="12" t="n"/>
    </row>
    <row r="10">
      <c r="A10" s="11" t="n"/>
      <c r="B10" s="11" t="n"/>
      <c r="C10" s="12" t="n"/>
    </row>
    <row r="11">
      <c r="A11" s="11" t="n"/>
      <c r="B11" s="11" t="n"/>
      <c r="C11" s="12" t="n"/>
    </row>
    <row r="12">
      <c r="A12" s="11" t="n"/>
      <c r="B12" s="11" t="n"/>
      <c r="C12" s="12" t="n"/>
    </row>
    <row r="13">
      <c r="A13" s="11" t="n"/>
      <c r="B13" s="11" t="n"/>
      <c r="C13" s="12" t="n"/>
    </row>
    <row r="14">
      <c r="A14" s="11" t="n"/>
      <c r="B14" s="11" t="n"/>
      <c r="C14" s="12" t="n"/>
    </row>
    <row r="15">
      <c r="A15" s="11" t="n"/>
      <c r="B15" s="11" t="n"/>
      <c r="C15" s="12" t="n"/>
    </row>
    <row r="16">
      <c r="A16" s="11" t="n"/>
      <c r="B16" s="11" t="n"/>
      <c r="C16" s="12" t="n"/>
    </row>
    <row r="17">
      <c r="A17" s="11" t="n"/>
      <c r="B17" s="11" t="n"/>
      <c r="C17" s="12" t="n"/>
    </row>
    <row r="18">
      <c r="A18" s="11" t="n"/>
      <c r="B18" s="11" t="n"/>
      <c r="C18" s="12" t="n"/>
    </row>
    <row r="19">
      <c r="A19" s="11" t="n"/>
      <c r="B19" s="11" t="n"/>
      <c r="C19" s="12" t="n"/>
    </row>
    <row r="20">
      <c r="A20" s="11" t="n"/>
      <c r="B20" s="11" t="n"/>
      <c r="C20" s="12" t="n"/>
    </row>
    <row r="21">
      <c r="A21" s="11" t="n"/>
      <c r="B21" s="11" t="n"/>
      <c r="C21" s="12" t="n"/>
    </row>
    <row r="22">
      <c r="A22" s="11" t="n"/>
      <c r="B22" s="11" t="n"/>
      <c r="C22" s="12" t="n"/>
    </row>
    <row r="23">
      <c r="A23" s="11" t="n"/>
      <c r="B23" s="11" t="n"/>
      <c r="C23" s="12" t="n"/>
    </row>
    <row r="24">
      <c r="A24" s="11" t="n"/>
      <c r="B24" s="11" t="n"/>
      <c r="C24" s="12" t="n"/>
    </row>
    <row r="25">
      <c r="A25" s="11" t="n"/>
      <c r="B25" s="11" t="n"/>
      <c r="C25" s="12" t="n"/>
    </row>
    <row r="26">
      <c r="A26" s="11" t="n"/>
      <c r="B26" s="11" t="n"/>
      <c r="C26" s="12" t="n"/>
    </row>
    <row r="27">
      <c r="A27" s="11" t="n"/>
      <c r="B27" s="11" t="n"/>
      <c r="C27" s="12" t="n"/>
    </row>
    <row r="28">
      <c r="A28" s="11" t="n"/>
      <c r="B28" s="11" t="n"/>
      <c r="C28" s="12" t="n"/>
    </row>
    <row r="29">
      <c r="A29" s="11" t="n"/>
      <c r="B29" s="11" t="n"/>
      <c r="C29" s="12" t="n"/>
    </row>
    <row r="30">
      <c r="A30" s="11" t="n"/>
      <c r="B30" s="11" t="n"/>
      <c r="C30" s="12" t="n"/>
    </row>
    <row r="31">
      <c r="A31" s="11" t="n"/>
      <c r="B31" s="11" t="n"/>
      <c r="C31" s="12" t="n"/>
    </row>
    <row r="32">
      <c r="A32" s="11" t="n"/>
      <c r="B32" s="11" t="n"/>
      <c r="C32" s="12" t="n"/>
    </row>
    <row r="33">
      <c r="A33" s="11" t="n"/>
      <c r="B33" s="11" t="n"/>
      <c r="C33" s="12" t="n"/>
    </row>
    <row r="34">
      <c r="A34" s="11" t="n"/>
      <c r="B34" s="11" t="n"/>
      <c r="C34" s="12" t="n"/>
    </row>
    <row r="35">
      <c r="A35" s="11" t="n"/>
      <c r="B35" s="11" t="n"/>
      <c r="C35" s="12" t="n"/>
    </row>
    <row r="36">
      <c r="A36" s="11" t="n"/>
      <c r="B36" s="11" t="n"/>
      <c r="C36" s="12" t="n"/>
    </row>
    <row r="37">
      <c r="A37" s="11" t="n"/>
      <c r="B37" s="11" t="n"/>
      <c r="C37" s="12" t="n"/>
    </row>
    <row r="38">
      <c r="A38" s="11" t="n"/>
      <c r="B38" s="11" t="n"/>
      <c r="C38" s="12" t="n"/>
    </row>
    <row r="39">
      <c r="A39" s="11" t="n"/>
      <c r="B39" s="11" t="n"/>
      <c r="C39" s="12" t="n"/>
    </row>
    <row r="40">
      <c r="A40" s="11" t="n"/>
      <c r="B40" s="11" t="n"/>
      <c r="C40" s="12" t="n"/>
    </row>
    <row r="41">
      <c r="A41" s="11" t="n"/>
      <c r="B41" s="11" t="n"/>
      <c r="C41" s="12" t="n"/>
    </row>
    <row r="42">
      <c r="A42" s="11" t="n"/>
      <c r="B42" s="11" t="n"/>
      <c r="C42" s="12" t="n"/>
    </row>
    <row r="43">
      <c r="A43" s="11" t="n"/>
      <c r="B43" s="11" t="n"/>
      <c r="C43" s="12" t="n"/>
    </row>
    <row r="44">
      <c r="A44" s="11" t="n"/>
      <c r="B44" s="11" t="n"/>
      <c r="C44" s="12" t="n"/>
    </row>
    <row r="45">
      <c r="A45" s="11" t="n"/>
      <c r="B45" s="11" t="n"/>
      <c r="C45" s="12" t="n"/>
    </row>
    <row r="46">
      <c r="A46" s="11" t="n"/>
      <c r="B46" s="11" t="n"/>
      <c r="C46" s="12" t="n"/>
    </row>
    <row r="47">
      <c r="A47" s="11" t="n"/>
      <c r="B47" s="11" t="n"/>
      <c r="C47" s="12" t="n"/>
    </row>
    <row r="48">
      <c r="A48" s="11" t="n"/>
      <c r="B48" s="11" t="n"/>
      <c r="C48" s="12" t="n"/>
    </row>
    <row r="49">
      <c r="A49" s="11" t="n"/>
      <c r="B49" s="11" t="n"/>
      <c r="C49" s="12" t="n"/>
    </row>
    <row r="50">
      <c r="A50" s="11" t="n"/>
      <c r="B50" s="11" t="n"/>
      <c r="C50" s="12" t="n"/>
    </row>
    <row r="51">
      <c r="A51" s="11" t="n"/>
      <c r="B51" s="11" t="n"/>
      <c r="C51" s="12" t="n"/>
    </row>
    <row r="52">
      <c r="A52" s="11" t="n"/>
      <c r="B52" s="11" t="n"/>
      <c r="C52" s="12" t="n"/>
    </row>
    <row r="53">
      <c r="A53" s="11" t="n"/>
      <c r="B53" s="11" t="n"/>
      <c r="C53" s="12" t="n"/>
    </row>
    <row r="54">
      <c r="A54" s="11" t="n"/>
      <c r="B54" s="11" t="n"/>
      <c r="C54" s="12" t="n"/>
    </row>
    <row r="55">
      <c r="A55" s="11" t="n"/>
      <c r="B55" s="11" t="n"/>
      <c r="C55" s="12" t="n"/>
    </row>
    <row r="56">
      <c r="A56" s="11" t="n"/>
      <c r="B56" s="11" t="n"/>
      <c r="C56" s="12" t="n"/>
    </row>
    <row r="57">
      <c r="A57" s="11" t="n"/>
      <c r="B57" s="11" t="n"/>
      <c r="C57" s="12" t="n"/>
    </row>
    <row r="58">
      <c r="A58" s="11" t="n"/>
      <c r="B58" s="11" t="n"/>
      <c r="C58" s="12" t="n"/>
    </row>
    <row r="59">
      <c r="A59" s="11" t="n"/>
      <c r="B59" s="11" t="n"/>
      <c r="C59" s="12" t="n"/>
    </row>
    <row r="60">
      <c r="A60" s="11" t="n"/>
      <c r="B60" s="11" t="n"/>
      <c r="C60" s="12" t="n"/>
    </row>
    <row r="61">
      <c r="A61" s="11" t="n"/>
      <c r="B61" s="11" t="n"/>
      <c r="C61" s="12" t="n"/>
    </row>
    <row r="62">
      <c r="A62" s="11" t="n"/>
      <c r="B62" s="11" t="n"/>
      <c r="C62" s="12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44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6" customWidth="1" min="2" max="2"/>
    <col width="30" customWidth="1" min="3" max="3"/>
    <col width="10" customWidth="1" min="4" max="4"/>
  </cols>
  <sheetData>
    <row r="1">
      <c r="A1" s="5" t="inlineStr">
        <is>
          <t>Projects (Internal and Time off are reserved rows)</t>
        </is>
      </c>
    </row>
    <row r="2">
      <c r="A2" s="10" t="inlineStr">
        <is>
          <t>Project</t>
        </is>
      </c>
      <c r="B2" s="10" t="inlineStr">
        <is>
          <t>Client</t>
        </is>
      </c>
      <c r="C2" s="10" t="inlineStr">
        <is>
          <t>Status</t>
        </is>
      </c>
      <c r="D2" s="10" t="inlineStr">
        <is>
          <t>Billable</t>
        </is>
      </c>
    </row>
    <row r="3">
      <c r="A3" s="2" t="inlineStr">
        <is>
          <t>Internal</t>
        </is>
      </c>
      <c r="B3" s="2" t="n"/>
      <c r="C3" s="2" t="inlineStr">
        <is>
          <t>Confirmed</t>
        </is>
      </c>
      <c r="D3" s="2" t="inlineStr">
        <is>
          <t>No</t>
        </is>
      </c>
    </row>
    <row r="4">
      <c r="A4" s="2" t="inlineStr">
        <is>
          <t>Time off</t>
        </is>
      </c>
      <c r="B4" s="2" t="n"/>
      <c r="C4" s="2" t="inlineStr">
        <is>
          <t>Not work: reduces availability</t>
        </is>
      </c>
      <c r="D4" s="2" t="n"/>
    </row>
    <row r="5">
      <c r="A5" s="11" t="inlineStr">
        <is>
          <t>Northwind rebrand</t>
        </is>
      </c>
      <c r="B5" s="11" t="inlineStr">
        <is>
          <t>Northwind</t>
        </is>
      </c>
      <c r="C5" s="11" t="inlineStr">
        <is>
          <t>Confirmed</t>
        </is>
      </c>
      <c r="D5" s="11" t="inlineStr">
        <is>
          <t>Yes</t>
        </is>
      </c>
    </row>
    <row r="6">
      <c r="A6" s="11" t="inlineStr">
        <is>
          <t>Harbour app build</t>
        </is>
      </c>
      <c r="B6" s="11" t="inlineStr">
        <is>
          <t>Harbour</t>
        </is>
      </c>
      <c r="C6" s="11" t="inlineStr">
        <is>
          <t>Confirmed</t>
        </is>
      </c>
      <c r="D6" s="11" t="inlineStr">
        <is>
          <t>Yes</t>
        </is>
      </c>
    </row>
    <row r="7">
      <c r="A7" s="11" t="inlineStr">
        <is>
          <t>Lumen retainer</t>
        </is>
      </c>
      <c r="B7" s="11" t="inlineStr">
        <is>
          <t>Lumen</t>
        </is>
      </c>
      <c r="C7" s="11" t="inlineStr">
        <is>
          <t>Confirmed</t>
        </is>
      </c>
      <c r="D7" s="11" t="inlineStr">
        <is>
          <t>Yes</t>
        </is>
      </c>
    </row>
    <row r="8">
      <c r="A8" s="11" t="inlineStr">
        <is>
          <t>Orbit website (pitch)</t>
        </is>
      </c>
      <c r="B8" s="11" t="inlineStr">
        <is>
          <t>Orbit</t>
        </is>
      </c>
      <c r="C8" s="11" t="inlineStr">
        <is>
          <t>Tentative</t>
        </is>
      </c>
      <c r="D8" s="11" t="inlineStr">
        <is>
          <t>No</t>
        </is>
      </c>
    </row>
    <row r="9">
      <c r="A9" s="11" t="n"/>
      <c r="B9" s="11" t="n"/>
      <c r="C9" s="11" t="n"/>
      <c r="D9" s="11" t="n"/>
    </row>
    <row r="10">
      <c r="A10" s="11" t="n"/>
      <c r="B10" s="11" t="n"/>
      <c r="C10" s="11" t="n"/>
      <c r="D10" s="11" t="n"/>
    </row>
    <row r="11">
      <c r="A11" s="11" t="n"/>
      <c r="B11" s="11" t="n"/>
      <c r="C11" s="11" t="n"/>
      <c r="D11" s="11" t="n"/>
    </row>
    <row r="12">
      <c r="A12" s="11" t="n"/>
      <c r="B12" s="11" t="n"/>
      <c r="C12" s="11" t="n"/>
      <c r="D12" s="11" t="n"/>
    </row>
    <row r="13">
      <c r="A13" s="11" t="n"/>
      <c r="B13" s="11" t="n"/>
      <c r="C13" s="11" t="n"/>
      <c r="D13" s="11" t="n"/>
    </row>
    <row r="14">
      <c r="A14" s="11" t="n"/>
      <c r="B14" s="11" t="n"/>
      <c r="C14" s="11" t="n"/>
      <c r="D14" s="11" t="n"/>
    </row>
    <row r="15">
      <c r="A15" s="11" t="n"/>
      <c r="B15" s="11" t="n"/>
      <c r="C15" s="11" t="n"/>
      <c r="D15" s="11" t="n"/>
    </row>
    <row r="16">
      <c r="A16" s="11" t="n"/>
      <c r="B16" s="11" t="n"/>
      <c r="C16" s="11" t="n"/>
      <c r="D16" s="11" t="n"/>
    </row>
    <row r="17">
      <c r="A17" s="11" t="n"/>
      <c r="B17" s="11" t="n"/>
      <c r="C17" s="11" t="n"/>
      <c r="D17" s="11" t="n"/>
    </row>
    <row r="18">
      <c r="A18" s="11" t="n"/>
      <c r="B18" s="11" t="n"/>
      <c r="C18" s="11" t="n"/>
      <c r="D18" s="11" t="n"/>
    </row>
    <row r="19">
      <c r="A19" s="11" t="n"/>
      <c r="B19" s="11" t="n"/>
      <c r="C19" s="11" t="n"/>
      <c r="D19" s="11" t="n"/>
    </row>
    <row r="20">
      <c r="A20" s="11" t="n"/>
      <c r="B20" s="11" t="n"/>
      <c r="C20" s="11" t="n"/>
      <c r="D20" s="11" t="n"/>
    </row>
    <row r="21">
      <c r="A21" s="11" t="n"/>
      <c r="B21" s="11" t="n"/>
      <c r="C21" s="11" t="n"/>
      <c r="D21" s="11" t="n"/>
    </row>
    <row r="22">
      <c r="A22" s="11" t="n"/>
      <c r="B22" s="11" t="n"/>
      <c r="C22" s="11" t="n"/>
      <c r="D22" s="11" t="n"/>
    </row>
    <row r="23">
      <c r="A23" s="11" t="n"/>
      <c r="B23" s="11" t="n"/>
      <c r="C23" s="11" t="n"/>
      <c r="D23" s="11" t="n"/>
    </row>
    <row r="24">
      <c r="A24" s="11" t="n"/>
      <c r="B24" s="11" t="n"/>
      <c r="C24" s="11" t="n"/>
      <c r="D24" s="11" t="n"/>
    </row>
    <row r="25">
      <c r="A25" s="11" t="n"/>
      <c r="B25" s="11" t="n"/>
      <c r="C25" s="11" t="n"/>
      <c r="D25" s="11" t="n"/>
    </row>
    <row r="26">
      <c r="A26" s="11" t="n"/>
      <c r="B26" s="11" t="n"/>
      <c r="C26" s="11" t="n"/>
      <c r="D26" s="11" t="n"/>
    </row>
    <row r="27">
      <c r="A27" s="11" t="n"/>
      <c r="B27" s="11" t="n"/>
      <c r="C27" s="11" t="n"/>
      <c r="D27" s="11" t="n"/>
    </row>
    <row r="28">
      <c r="A28" s="11" t="n"/>
      <c r="B28" s="11" t="n"/>
      <c r="C28" s="11" t="n"/>
      <c r="D28" s="11" t="n"/>
    </row>
    <row r="29">
      <c r="A29" s="11" t="n"/>
      <c r="B29" s="11" t="n"/>
      <c r="C29" s="11" t="n"/>
      <c r="D29" s="11" t="n"/>
    </row>
    <row r="30">
      <c r="A30" s="11" t="n"/>
      <c r="B30" s="11" t="n"/>
      <c r="C30" s="11" t="n"/>
      <c r="D30" s="11" t="n"/>
    </row>
    <row r="31">
      <c r="A31" s="11" t="n"/>
      <c r="B31" s="11" t="n"/>
      <c r="C31" s="11" t="n"/>
      <c r="D31" s="11" t="n"/>
    </row>
    <row r="32">
      <c r="A32" s="11" t="n"/>
      <c r="B32" s="11" t="n"/>
      <c r="C32" s="11" t="n"/>
      <c r="D32" s="11" t="n"/>
    </row>
    <row r="33">
      <c r="A33" s="11" t="n"/>
      <c r="B33" s="11" t="n"/>
      <c r="C33" s="11" t="n"/>
      <c r="D33" s="11" t="n"/>
    </row>
    <row r="34">
      <c r="A34" s="11" t="n"/>
      <c r="B34" s="11" t="n"/>
      <c r="C34" s="11" t="n"/>
      <c r="D34" s="11" t="n"/>
    </row>
    <row r="35">
      <c r="A35" s="11" t="n"/>
      <c r="B35" s="11" t="n"/>
      <c r="C35" s="11" t="n"/>
      <c r="D35" s="11" t="n"/>
    </row>
    <row r="36">
      <c r="A36" s="11" t="n"/>
      <c r="B36" s="11" t="n"/>
      <c r="C36" s="11" t="n"/>
      <c r="D36" s="11" t="n"/>
    </row>
    <row r="37">
      <c r="A37" s="11" t="n"/>
      <c r="B37" s="11" t="n"/>
      <c r="C37" s="11" t="n"/>
      <c r="D37" s="11" t="n"/>
    </row>
    <row r="38">
      <c r="A38" s="11" t="n"/>
      <c r="B38" s="11" t="n"/>
      <c r="C38" s="11" t="n"/>
      <c r="D38" s="11" t="n"/>
    </row>
    <row r="39">
      <c r="A39" s="11" t="n"/>
      <c r="B39" s="11" t="n"/>
      <c r="C39" s="11" t="n"/>
      <c r="D39" s="11" t="n"/>
    </row>
    <row r="40">
      <c r="A40" s="11" t="n"/>
      <c r="B40" s="11" t="n"/>
      <c r="C40" s="11" t="n"/>
      <c r="D40" s="11" t="n"/>
    </row>
    <row r="41">
      <c r="A41" s="11" t="n"/>
      <c r="B41" s="11" t="n"/>
      <c r="C41" s="11" t="n"/>
      <c r="D41" s="11" t="n"/>
    </row>
    <row r="42">
      <c r="A42" s="11" t="n"/>
      <c r="B42" s="11" t="n"/>
      <c r="C42" s="11" t="n"/>
      <c r="D42" s="11" t="n"/>
    </row>
    <row r="43">
      <c r="A43" s="11" t="n"/>
      <c r="B43" s="11" t="n"/>
      <c r="C43" s="11" t="n"/>
      <c r="D43" s="11" t="n"/>
    </row>
    <row r="44">
      <c r="A44" s="11" t="n"/>
      <c r="B44" s="11" t="n"/>
      <c r="C44" s="11" t="n"/>
      <c r="D44" s="11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dataValidations count="2">
    <dataValidation sqref="C5:C44" showDropDown="0" showInputMessage="0" showErrorMessage="1" allowBlank="1" type="list">
      <formula1>"Confirmed,Tentative"</formula1>
    </dataValidation>
    <dataValidation sqref="D5:D44" showDropDown="0" showInputMessage="0" showErrorMessage="1" allowBlank="1" type="list">
      <formula1>"Yes,No"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302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24" customWidth="1" min="2" max="2"/>
    <col width="12" customWidth="1" min="3" max="3"/>
  </cols>
  <sheetData>
    <row r="1">
      <c r="A1" s="5" t="inlineStr">
        <is>
          <t>Allocations: hours per person, per project, per week (up to 300 rows)</t>
        </is>
      </c>
      <c r="E1" s="9" t="inlineStr">
        <is>
          <t>Think in percentages? 50% of a 37.5-hour week is 18.75 hours. Use hours only.</t>
        </is>
      </c>
    </row>
    <row r="2">
      <c r="A2" s="10" t="inlineStr">
        <is>
          <t>Person</t>
        </is>
      </c>
      <c r="B2" s="10" t="inlineStr">
        <is>
          <t>Project</t>
        </is>
      </c>
      <c r="C2" s="10" t="inlineStr">
        <is>
          <t>Status</t>
        </is>
      </c>
      <c r="D2" s="13">
        <f>StartWeek+0</f>
        <v/>
      </c>
      <c r="E2" s="13">
        <f>StartWeek+7</f>
        <v/>
      </c>
      <c r="F2" s="13">
        <f>StartWeek+14</f>
        <v/>
      </c>
      <c r="G2" s="13">
        <f>StartWeek+21</f>
        <v/>
      </c>
      <c r="H2" s="13">
        <f>StartWeek+28</f>
        <v/>
      </c>
      <c r="I2" s="13">
        <f>StartWeek+35</f>
        <v/>
      </c>
      <c r="J2" s="13">
        <f>StartWeek+42</f>
        <v/>
      </c>
      <c r="K2" s="13">
        <f>StartWeek+49</f>
        <v/>
      </c>
      <c r="L2" s="13">
        <f>StartWeek+56</f>
        <v/>
      </c>
      <c r="M2" s="13">
        <f>StartWeek+63</f>
        <v/>
      </c>
      <c r="N2" s="13">
        <f>StartWeek+70</f>
        <v/>
      </c>
      <c r="O2" s="13">
        <f>StartWeek+77</f>
        <v/>
      </c>
      <c r="P2" s="10" t="inlineStr">
        <is>
          <t>Row total</t>
        </is>
      </c>
    </row>
    <row r="3">
      <c r="A3" s="11" t="inlineStr">
        <is>
          <t>Asha</t>
        </is>
      </c>
      <c r="B3" s="11" t="inlineStr">
        <is>
          <t>Northwind rebrand</t>
        </is>
      </c>
      <c r="C3">
        <f>IF($B3="","",IFERROR(IF(INDEX(Projects!$C$3:$C$44,MATCH($B3,ProjectList,0))="","",INDEX(Projects!$C$3:$C$44,MATCH($B3,ProjectList,0))),""))</f>
        <v/>
      </c>
      <c r="D3" s="14" t="n">
        <v>30</v>
      </c>
      <c r="E3" s="14" t="n">
        <v>30</v>
      </c>
      <c r="F3" s="14" t="n">
        <v>30</v>
      </c>
      <c r="G3" s="14" t="n"/>
      <c r="H3" s="14" t="n"/>
      <c r="I3" s="14" t="n"/>
      <c r="J3" s="14" t="n"/>
      <c r="K3" s="14" t="n"/>
      <c r="L3" s="14" t="n"/>
      <c r="M3" s="14" t="n"/>
      <c r="N3" s="14" t="n"/>
      <c r="O3" s="14" t="n"/>
      <c r="P3" s="15">
        <f>IF(AND($A3="",$B3=""),"",SUM(D3:O3))</f>
        <v/>
      </c>
    </row>
    <row r="4">
      <c r="A4" s="11" t="inlineStr">
        <is>
          <t>Asha</t>
        </is>
      </c>
      <c r="B4" s="11" t="inlineStr">
        <is>
          <t>Lumen retainer</t>
        </is>
      </c>
      <c r="C4">
        <f>IF($B4="","",IFERROR(IF(INDEX(Projects!$C$3:$C$44,MATCH($B4,ProjectList,0))="","",INDEX(Projects!$C$3:$C$44,MATCH($B4,ProjectList,0))),""))</f>
        <v/>
      </c>
      <c r="D4" s="14" t="n">
        <v>10</v>
      </c>
      <c r="E4" s="14" t="n">
        <v>10</v>
      </c>
      <c r="F4" s="14" t="n">
        <v>10</v>
      </c>
      <c r="G4" s="14" t="n">
        <v>10</v>
      </c>
      <c r="H4" s="14" t="n">
        <v>10</v>
      </c>
      <c r="I4" s="14" t="n">
        <v>10</v>
      </c>
      <c r="J4" s="14" t="n">
        <v>10</v>
      </c>
      <c r="K4" s="14" t="n">
        <v>10</v>
      </c>
      <c r="L4" s="14" t="n">
        <v>10</v>
      </c>
      <c r="M4" s="14" t="n">
        <v>10</v>
      </c>
      <c r="N4" s="14" t="n">
        <v>10</v>
      </c>
      <c r="O4" s="14" t="n">
        <v>10</v>
      </c>
      <c r="P4" s="15">
        <f>IF(AND($A4="",$B4=""),"",SUM(D4:O4))</f>
        <v/>
      </c>
    </row>
    <row r="5">
      <c r="A5" s="11" t="inlineStr">
        <is>
          <t>Asha</t>
        </is>
      </c>
      <c r="B5" s="11" t="inlineStr">
        <is>
          <t>Time off</t>
        </is>
      </c>
      <c r="C5">
        <f>IF($B5="","",IFERROR(IF(INDEX(Projects!$C$3:$C$44,MATCH($B5,ProjectList,0))="","",INDEX(Projects!$C$3:$C$44,MATCH($B5,ProjectList,0))),""))</f>
        <v/>
      </c>
      <c r="D5" s="14" t="n"/>
      <c r="E5" s="14" t="n"/>
      <c r="F5" s="14" t="n"/>
      <c r="G5" s="14" t="n">
        <v>37.5</v>
      </c>
      <c r="H5" s="14" t="n"/>
      <c r="I5" s="14" t="n"/>
      <c r="J5" s="14" t="n"/>
      <c r="K5" s="14" t="n"/>
      <c r="L5" s="14" t="n"/>
      <c r="M5" s="14" t="n"/>
      <c r="N5" s="14" t="n"/>
      <c r="O5" s="14" t="n"/>
      <c r="P5" s="15">
        <f>IF(AND($A5="",$B5=""),"",SUM(D5:O5))</f>
        <v/>
      </c>
    </row>
    <row r="6">
      <c r="A6" s="11" t="inlineStr">
        <is>
          <t>Ben</t>
        </is>
      </c>
      <c r="B6" s="11" t="inlineStr">
        <is>
          <t>Northwind rebrand</t>
        </is>
      </c>
      <c r="C6">
        <f>IF($B6="","",IFERROR(IF(INDEX(Projects!$C$3:$C$44,MATCH($B6,ProjectList,0))="","",INDEX(Projects!$C$3:$C$44,MATCH($B6,ProjectList,0))),""))</f>
        <v/>
      </c>
      <c r="D6" s="14" t="n">
        <v>20</v>
      </c>
      <c r="E6" s="14" t="n">
        <v>20</v>
      </c>
      <c r="F6" s="14" t="n"/>
      <c r="G6" s="14" t="n"/>
      <c r="H6" s="14" t="n"/>
      <c r="I6" s="14" t="n"/>
      <c r="J6" s="14" t="n"/>
      <c r="K6" s="14" t="n"/>
      <c r="L6" s="14" t="n"/>
      <c r="M6" s="14" t="n"/>
      <c r="N6" s="14" t="n"/>
      <c r="O6" s="14" t="n"/>
      <c r="P6" s="15">
        <f>IF(AND($A6="",$B6=""),"",SUM(D6:O6))</f>
        <v/>
      </c>
    </row>
    <row r="7">
      <c r="A7" s="11" t="inlineStr">
        <is>
          <t>Ben</t>
        </is>
      </c>
      <c r="B7" s="11" t="inlineStr">
        <is>
          <t>Orbit website (pitch)</t>
        </is>
      </c>
      <c r="C7">
        <f>IF($B7="","",IFERROR(IF(INDEX(Projects!$C$3:$C$44,MATCH($B7,ProjectList,0))="","",INDEX(Projects!$C$3:$C$44,MATCH($B7,ProjectList,0))),""))</f>
        <v/>
      </c>
      <c r="D7" s="14" t="n"/>
      <c r="E7" s="14" t="n">
        <v>15</v>
      </c>
      <c r="F7" s="14" t="n">
        <v>15</v>
      </c>
      <c r="G7" s="14" t="n">
        <v>15</v>
      </c>
      <c r="H7" s="14" t="n">
        <v>15</v>
      </c>
      <c r="I7" s="14" t="n">
        <v>15</v>
      </c>
      <c r="J7" s="14" t="n">
        <v>15</v>
      </c>
      <c r="K7" s="14" t="n">
        <v>15</v>
      </c>
      <c r="L7" s="14" t="n">
        <v>15</v>
      </c>
      <c r="M7" s="14" t="n">
        <v>15</v>
      </c>
      <c r="N7" s="14" t="n">
        <v>15</v>
      </c>
      <c r="O7" s="14" t="n">
        <v>15</v>
      </c>
      <c r="P7" s="15">
        <f>IF(AND($A7="",$B7=""),"",SUM(D7:O7))</f>
        <v/>
      </c>
    </row>
    <row r="8">
      <c r="A8" s="11" t="inlineStr">
        <is>
          <t>Ben</t>
        </is>
      </c>
      <c r="B8" s="11" t="inlineStr">
        <is>
          <t>Internal</t>
        </is>
      </c>
      <c r="C8">
        <f>IF($B8="","",IFERROR(IF(INDEX(Projects!$C$3:$C$44,MATCH($B8,ProjectList,0))="","",INDEX(Projects!$C$3:$C$44,MATCH($B8,ProjectList,0))),""))</f>
        <v/>
      </c>
      <c r="D8" s="14" t="n">
        <v>5</v>
      </c>
      <c r="E8" s="14" t="n">
        <v>5</v>
      </c>
      <c r="F8" s="14" t="n">
        <v>5</v>
      </c>
      <c r="G8" s="14" t="n">
        <v>5</v>
      </c>
      <c r="H8" s="14" t="n">
        <v>5</v>
      </c>
      <c r="I8" s="14" t="n">
        <v>5</v>
      </c>
      <c r="J8" s="14" t="n">
        <v>5</v>
      </c>
      <c r="K8" s="14" t="n">
        <v>5</v>
      </c>
      <c r="L8" s="14" t="n">
        <v>5</v>
      </c>
      <c r="M8" s="14" t="n">
        <v>5</v>
      </c>
      <c r="N8" s="14" t="n">
        <v>5</v>
      </c>
      <c r="O8" s="14" t="n">
        <v>5</v>
      </c>
      <c r="P8" s="15">
        <f>IF(AND($A8="",$B8=""),"",SUM(D8:O8))</f>
        <v/>
      </c>
    </row>
    <row r="9">
      <c r="A9" s="11" t="inlineStr">
        <is>
          <t>Eli</t>
        </is>
      </c>
      <c r="B9" s="11" t="inlineStr">
        <is>
          <t>Harbour app build</t>
        </is>
      </c>
      <c r="C9">
        <f>IF($B9="","",IFERROR(IF(INDEX(Projects!$C$3:$C$44,MATCH($B9,ProjectList,0))="","",INDEX(Projects!$C$3:$C$44,MATCH($B9,ProjectList,0))),""))</f>
        <v/>
      </c>
      <c r="D9" s="14" t="n">
        <v>37.5</v>
      </c>
      <c r="E9" s="14" t="n">
        <v>37.5</v>
      </c>
      <c r="F9" s="14" t="n">
        <v>37.5</v>
      </c>
      <c r="G9" s="14" t="n">
        <v>37.5</v>
      </c>
      <c r="H9" s="14" t="n">
        <v>37.5</v>
      </c>
      <c r="I9" s="14" t="n">
        <v>37.5</v>
      </c>
      <c r="J9" s="14" t="n">
        <v>37.5</v>
      </c>
      <c r="K9" s="14" t="n">
        <v>37.5</v>
      </c>
      <c r="L9" s="14" t="n">
        <v>37.5</v>
      </c>
      <c r="M9" s="14" t="n">
        <v>37.5</v>
      </c>
      <c r="N9" s="14" t="n">
        <v>37.5</v>
      </c>
      <c r="O9" s="14" t="n">
        <v>37.5</v>
      </c>
      <c r="P9" s="15">
        <f>IF(AND($A9="",$B9=""),"",SUM(D9:O9))</f>
        <v/>
      </c>
    </row>
    <row r="10">
      <c r="A10" s="11" t="inlineStr">
        <is>
          <t>Eli</t>
        </is>
      </c>
      <c r="B10" s="11" t="inlineStr">
        <is>
          <t>Lumen retainer</t>
        </is>
      </c>
      <c r="C10">
        <f>IF($B10="","",IFERROR(IF(INDEX(Projects!$C$3:$C$44,MATCH($B10,ProjectList,0))="","",INDEX(Projects!$C$3:$C$44,MATCH($B10,ProjectList,0))),""))</f>
        <v/>
      </c>
      <c r="D10" s="14" t="n">
        <v>8</v>
      </c>
      <c r="E10" s="14" t="n">
        <v>8</v>
      </c>
      <c r="F10" s="14" t="n"/>
      <c r="G10" s="14" t="n"/>
      <c r="H10" s="14" t="n"/>
      <c r="I10" s="14" t="n"/>
      <c r="J10" s="14" t="n"/>
      <c r="K10" s="14" t="n"/>
      <c r="L10" s="14" t="n"/>
      <c r="M10" s="14" t="n"/>
      <c r="N10" s="14" t="n"/>
      <c r="O10" s="14" t="n"/>
      <c r="P10" s="15">
        <f>IF(AND($A10="",$B10=""),"",SUM(D10:O10))</f>
        <v/>
      </c>
    </row>
    <row r="11">
      <c r="A11" s="11" t="inlineStr">
        <is>
          <t>Femi</t>
        </is>
      </c>
      <c r="B11" s="11" t="inlineStr">
        <is>
          <t>Harbour app build</t>
        </is>
      </c>
      <c r="C11">
        <f>IF($B11="","",IFERROR(IF(INDEX(Projects!$C$3:$C$44,MATCH($B11,ProjectList,0))="","",INDEX(Projects!$C$3:$C$44,MATCH($B11,ProjectList,0))),""))</f>
        <v/>
      </c>
      <c r="D11" s="14" t="n">
        <v>25</v>
      </c>
      <c r="E11" s="14" t="n">
        <v>25</v>
      </c>
      <c r="F11" s="14" t="n">
        <v>25</v>
      </c>
      <c r="G11" s="14" t="n">
        <v>25</v>
      </c>
      <c r="H11" s="14" t="n">
        <v>25</v>
      </c>
      <c r="I11" s="14" t="n">
        <v>25</v>
      </c>
      <c r="J11" s="14" t="n">
        <v>25</v>
      </c>
      <c r="K11" s="14" t="n">
        <v>25</v>
      </c>
      <c r="L11" s="14" t="n">
        <v>25</v>
      </c>
      <c r="M11" s="14" t="n">
        <v>25</v>
      </c>
      <c r="N11" s="14" t="n">
        <v>25</v>
      </c>
      <c r="O11" s="14" t="n">
        <v>25</v>
      </c>
      <c r="P11" s="15">
        <f>IF(AND($A11="",$B11=""),"",SUM(D11:O11))</f>
        <v/>
      </c>
    </row>
    <row r="12">
      <c r="A12" s="11" t="inlineStr">
        <is>
          <t>Femi</t>
        </is>
      </c>
      <c r="B12" s="11" t="inlineStr">
        <is>
          <t>Time off</t>
        </is>
      </c>
      <c r="C12">
        <f>IF($B12="","",IFERROR(IF(INDEX(Projects!$C$3:$C$44,MATCH($B12,ProjectList,0))="","",INDEX(Projects!$C$3:$C$44,MATCH($B12,ProjectList,0))),""))</f>
        <v/>
      </c>
      <c r="D12" s="14" t="n">
        <v>15</v>
      </c>
      <c r="E12" s="14" t="n"/>
      <c r="F12" s="14" t="n"/>
      <c r="G12" s="14" t="n"/>
      <c r="H12" s="14" t="n"/>
      <c r="I12" s="14" t="n"/>
      <c r="J12" s="14" t="n"/>
      <c r="K12" s="14" t="n"/>
      <c r="L12" s="14" t="n"/>
      <c r="M12" s="14" t="n"/>
      <c r="N12" s="14" t="n"/>
      <c r="O12" s="14" t="n"/>
      <c r="P12" s="15">
        <f>IF(AND($A12="",$B12=""),"",SUM(D12:O12))</f>
        <v/>
      </c>
    </row>
    <row r="13">
      <c r="A13" s="11" t="inlineStr">
        <is>
          <t>Isla</t>
        </is>
      </c>
      <c r="B13" s="11" t="inlineStr">
        <is>
          <t>Harbour app build</t>
        </is>
      </c>
      <c r="C13">
        <f>IF($B13="","",IFERROR(IF(INDEX(Projects!$C$3:$C$44,MATCH($B13,ProjectList,0))="","",INDEX(Projects!$C$3:$C$44,MATCH($B13,ProjectList,0))),""))</f>
        <v/>
      </c>
      <c r="D13" s="14" t="n">
        <v>10</v>
      </c>
      <c r="E13" s="14" t="n">
        <v>10</v>
      </c>
      <c r="F13" s="14" t="n">
        <v>10</v>
      </c>
      <c r="G13" s="14" t="n">
        <v>10</v>
      </c>
      <c r="H13" s="14" t="n">
        <v>10</v>
      </c>
      <c r="I13" s="14" t="n">
        <v>10</v>
      </c>
      <c r="J13" s="14" t="n">
        <v>10</v>
      </c>
      <c r="K13" s="14" t="n">
        <v>10</v>
      </c>
      <c r="L13" s="14" t="n">
        <v>10</v>
      </c>
      <c r="M13" s="14" t="n">
        <v>10</v>
      </c>
      <c r="N13" s="14" t="n">
        <v>10</v>
      </c>
      <c r="O13" s="14" t="n">
        <v>10</v>
      </c>
      <c r="P13" s="15">
        <f>IF(AND($A13="",$B13=""),"",SUM(D13:O13))</f>
        <v/>
      </c>
    </row>
    <row r="14">
      <c r="A14" s="11" t="inlineStr">
        <is>
          <t>Isla</t>
        </is>
      </c>
      <c r="B14" s="11" t="inlineStr">
        <is>
          <t>Northwind rebrand</t>
        </is>
      </c>
      <c r="C14">
        <f>IF($B14="","",IFERROR(IF(INDEX(Projects!$C$3:$C$44,MATCH($B14,ProjectList,0))="","",INDEX(Projects!$C$3:$C$44,MATCH($B14,ProjectList,0))),""))</f>
        <v/>
      </c>
      <c r="D14" s="14" t="n">
        <v>10</v>
      </c>
      <c r="E14" s="14" t="n">
        <v>10</v>
      </c>
      <c r="F14" s="14" t="n">
        <v>10</v>
      </c>
      <c r="G14" s="14" t="n">
        <v>10</v>
      </c>
      <c r="H14" s="14" t="n"/>
      <c r="I14" s="14" t="n"/>
      <c r="J14" s="14" t="n"/>
      <c r="K14" s="14" t="n"/>
      <c r="L14" s="14" t="n"/>
      <c r="M14" s="14" t="n"/>
      <c r="N14" s="14" t="n"/>
      <c r="O14" s="14" t="n"/>
      <c r="P14" s="15">
        <f>IF(AND($A14="",$B14=""),"",SUM(D14:O14))</f>
        <v/>
      </c>
    </row>
    <row r="15">
      <c r="A15" s="11" t="inlineStr">
        <is>
          <t>Isla</t>
        </is>
      </c>
      <c r="B15" s="11" t="inlineStr">
        <is>
          <t>Lumen retainer</t>
        </is>
      </c>
      <c r="C15">
        <f>IF($B15="","",IFERROR(IF(INDEX(Projects!$C$3:$C$44,MATCH($B15,ProjectList,0))="","",INDEX(Projects!$C$3:$C$44,MATCH($B15,ProjectList,0))),""))</f>
        <v/>
      </c>
      <c r="D15" s="14" t="n">
        <v>5</v>
      </c>
      <c r="E15" s="14" t="n">
        <v>5</v>
      </c>
      <c r="F15" s="14" t="n">
        <v>5</v>
      </c>
      <c r="G15" s="14" t="n">
        <v>5</v>
      </c>
      <c r="H15" s="14" t="n">
        <v>5</v>
      </c>
      <c r="I15" s="14" t="n">
        <v>5</v>
      </c>
      <c r="J15" s="14" t="n">
        <v>5</v>
      </c>
      <c r="K15" s="14" t="n">
        <v>5</v>
      </c>
      <c r="L15" s="14" t="n">
        <v>5</v>
      </c>
      <c r="M15" s="14" t="n">
        <v>5</v>
      </c>
      <c r="N15" s="14" t="n">
        <v>5</v>
      </c>
      <c r="O15" s="14" t="n">
        <v>5</v>
      </c>
      <c r="P15" s="15">
        <f>IF(AND($A15="",$B15=""),"",SUM(D15:O15))</f>
        <v/>
      </c>
    </row>
    <row r="16">
      <c r="A16" s="11" t="inlineStr">
        <is>
          <t>Isla</t>
        </is>
      </c>
      <c r="B16" s="11" t="inlineStr">
        <is>
          <t>Orbit website (pitch)</t>
        </is>
      </c>
      <c r="C16">
        <f>IF($B16="","",IFERROR(IF(INDEX(Projects!$C$3:$C$44,MATCH($B16,ProjectList,0))="","",INDEX(Projects!$C$3:$C$44,MATCH($B16,ProjectList,0))),""))</f>
        <v/>
      </c>
      <c r="D16" s="14" t="n"/>
      <c r="E16" s="14" t="n">
        <v>5</v>
      </c>
      <c r="F16" s="14" t="n">
        <v>5</v>
      </c>
      <c r="G16" s="14" t="n">
        <v>5</v>
      </c>
      <c r="H16" s="14" t="n">
        <v>5</v>
      </c>
      <c r="I16" s="14" t="n">
        <v>5</v>
      </c>
      <c r="J16" s="14" t="n">
        <v>5</v>
      </c>
      <c r="K16" s="14" t="n">
        <v>5</v>
      </c>
      <c r="L16" s="14" t="n">
        <v>5</v>
      </c>
      <c r="M16" s="14" t="n">
        <v>5</v>
      </c>
      <c r="N16" s="14" t="n">
        <v>5</v>
      </c>
      <c r="O16" s="14" t="n">
        <v>5</v>
      </c>
      <c r="P16" s="15">
        <f>IF(AND($A16="",$B16=""),"",SUM(D16:O16))</f>
        <v/>
      </c>
    </row>
    <row r="17">
      <c r="A17" s="11" t="inlineStr">
        <is>
          <t>Cleo</t>
        </is>
      </c>
      <c r="B17" s="11" t="inlineStr">
        <is>
          <t>Lumen retainer</t>
        </is>
      </c>
      <c r="C17">
        <f>IF($B17="","",IFERROR(IF(INDEX(Projects!$C$3:$C$44,MATCH($B17,ProjectList,0))="","",INDEX(Projects!$C$3:$C$44,MATCH($B17,ProjectList,0))),""))</f>
        <v/>
      </c>
      <c r="D17" s="14" t="n">
        <v>15</v>
      </c>
      <c r="E17" s="14" t="n">
        <v>15</v>
      </c>
      <c r="F17" s="14" t="n">
        <v>15</v>
      </c>
      <c r="G17" s="14" t="n">
        <v>15</v>
      </c>
      <c r="H17" s="14" t="n">
        <v>15</v>
      </c>
      <c r="I17" s="14" t="n">
        <v>15</v>
      </c>
      <c r="J17" s="14" t="n">
        <v>15</v>
      </c>
      <c r="K17" s="14" t="n">
        <v>15</v>
      </c>
      <c r="L17" s="14" t="n">
        <v>15</v>
      </c>
      <c r="M17" s="14" t="n">
        <v>15</v>
      </c>
      <c r="N17" s="14" t="n">
        <v>15</v>
      </c>
      <c r="O17" s="14" t="n">
        <v>15</v>
      </c>
      <c r="P17" s="15">
        <f>IF(AND($A17="",$B17=""),"",SUM(D17:O17))</f>
        <v/>
      </c>
    </row>
    <row r="18">
      <c r="A18" s="11" t="n"/>
      <c r="B18" s="11" t="n"/>
      <c r="C18">
        <f>IF($B18="","",IFERROR(IF(INDEX(Projects!$C$3:$C$44,MATCH($B18,ProjectList,0))="","",INDEX(Projects!$C$3:$C$44,MATCH($B18,ProjectList,0))),""))</f>
        <v/>
      </c>
      <c r="D18" s="14" t="n"/>
      <c r="E18" s="14" t="n"/>
      <c r="F18" s="14" t="n"/>
      <c r="G18" s="14" t="n"/>
      <c r="H18" s="14" t="n"/>
      <c r="I18" s="14" t="n"/>
      <c r="J18" s="14" t="n"/>
      <c r="K18" s="14" t="n"/>
      <c r="L18" s="14" t="n"/>
      <c r="M18" s="14" t="n"/>
      <c r="N18" s="14" t="n"/>
      <c r="O18" s="14" t="n"/>
      <c r="P18" s="15">
        <f>IF(AND($A18="",$B18=""),"",SUM(D18:O18))</f>
        <v/>
      </c>
    </row>
    <row r="19">
      <c r="A19" s="11" t="n"/>
      <c r="B19" s="11" t="n"/>
      <c r="C19">
        <f>IF($B19="","",IFERROR(IF(INDEX(Projects!$C$3:$C$44,MATCH($B19,ProjectList,0))="","",INDEX(Projects!$C$3:$C$44,MATCH($B19,ProjectList,0))),""))</f>
        <v/>
      </c>
      <c r="D19" s="14" t="n"/>
      <c r="E19" s="14" t="n"/>
      <c r="F19" s="14" t="n"/>
      <c r="G19" s="14" t="n"/>
      <c r="H19" s="14" t="n"/>
      <c r="I19" s="14" t="n"/>
      <c r="J19" s="14" t="n"/>
      <c r="K19" s="14" t="n"/>
      <c r="L19" s="14" t="n"/>
      <c r="M19" s="14" t="n"/>
      <c r="N19" s="14" t="n"/>
      <c r="O19" s="14" t="n"/>
      <c r="P19" s="15">
        <f>IF(AND($A19="",$B19=""),"",SUM(D19:O19))</f>
        <v/>
      </c>
    </row>
    <row r="20">
      <c r="A20" s="11" t="n"/>
      <c r="B20" s="11" t="n"/>
      <c r="C20">
        <f>IF($B20="","",IFERROR(IF(INDEX(Projects!$C$3:$C$44,MATCH($B20,ProjectList,0))="","",INDEX(Projects!$C$3:$C$44,MATCH($B20,ProjectList,0))),""))</f>
        <v/>
      </c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  <c r="O20" s="14" t="n"/>
      <c r="P20" s="15">
        <f>IF(AND($A20="",$B20=""),"",SUM(D20:O20))</f>
        <v/>
      </c>
    </row>
    <row r="21">
      <c r="A21" s="11" t="n"/>
      <c r="B21" s="11" t="n"/>
      <c r="C21">
        <f>IF($B21="","",IFERROR(IF(INDEX(Projects!$C$3:$C$44,MATCH($B21,ProjectList,0))="","",INDEX(Projects!$C$3:$C$44,MATCH($B21,ProjectList,0))),""))</f>
        <v/>
      </c>
      <c r="D21" s="14" t="n"/>
      <c r="E21" s="14" t="n"/>
      <c r="F21" s="14" t="n"/>
      <c r="G21" s="14" t="n"/>
      <c r="H21" s="14" t="n"/>
      <c r="I21" s="14" t="n"/>
      <c r="J21" s="14" t="n"/>
      <c r="K21" s="14" t="n"/>
      <c r="L21" s="14" t="n"/>
      <c r="M21" s="14" t="n"/>
      <c r="N21" s="14" t="n"/>
      <c r="O21" s="14" t="n"/>
      <c r="P21" s="15">
        <f>IF(AND($A21="",$B21=""),"",SUM(D21:O21))</f>
        <v/>
      </c>
    </row>
    <row r="22">
      <c r="A22" s="11" t="n"/>
      <c r="B22" s="11" t="n"/>
      <c r="C22">
        <f>IF($B22="","",IFERROR(IF(INDEX(Projects!$C$3:$C$44,MATCH($B22,ProjectList,0))="","",INDEX(Projects!$C$3:$C$44,MATCH($B22,ProjectList,0))),""))</f>
        <v/>
      </c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  <c r="O22" s="14" t="n"/>
      <c r="P22" s="15">
        <f>IF(AND($A22="",$B22=""),"",SUM(D22:O22))</f>
        <v/>
      </c>
    </row>
    <row r="23">
      <c r="A23" s="11" t="n"/>
      <c r="B23" s="11" t="n"/>
      <c r="C23">
        <f>IF($B23="","",IFERROR(IF(INDEX(Projects!$C$3:$C$44,MATCH($B23,ProjectList,0))="","",INDEX(Projects!$C$3:$C$44,MATCH($B23,ProjectList,0))),""))</f>
        <v/>
      </c>
      <c r="D23" s="14" t="n"/>
      <c r="E23" s="14" t="n"/>
      <c r="F23" s="14" t="n"/>
      <c r="G23" s="14" t="n"/>
      <c r="H23" s="14" t="n"/>
      <c r="I23" s="14" t="n"/>
      <c r="J23" s="14" t="n"/>
      <c r="K23" s="14" t="n"/>
      <c r="L23" s="14" t="n"/>
      <c r="M23" s="14" t="n"/>
      <c r="N23" s="14" t="n"/>
      <c r="O23" s="14" t="n"/>
      <c r="P23" s="15">
        <f>IF(AND($A23="",$B23=""),"",SUM(D23:O23))</f>
        <v/>
      </c>
    </row>
    <row r="24">
      <c r="A24" s="11" t="n"/>
      <c r="B24" s="11" t="n"/>
      <c r="C24">
        <f>IF($B24="","",IFERROR(IF(INDEX(Projects!$C$3:$C$44,MATCH($B24,ProjectList,0))="","",INDEX(Projects!$C$3:$C$44,MATCH($B24,ProjectList,0))),""))</f>
        <v/>
      </c>
      <c r="D24" s="14" t="n"/>
      <c r="E24" s="14" t="n"/>
      <c r="F24" s="14" t="n"/>
      <c r="G24" s="14" t="n"/>
      <c r="H24" s="14" t="n"/>
      <c r="I24" s="14" t="n"/>
      <c r="J24" s="14" t="n"/>
      <c r="K24" s="14" t="n"/>
      <c r="L24" s="14" t="n"/>
      <c r="M24" s="14" t="n"/>
      <c r="N24" s="14" t="n"/>
      <c r="O24" s="14" t="n"/>
      <c r="P24" s="15">
        <f>IF(AND($A24="",$B24=""),"",SUM(D24:O24))</f>
        <v/>
      </c>
    </row>
    <row r="25">
      <c r="A25" s="11" t="n"/>
      <c r="B25" s="11" t="n"/>
      <c r="C25">
        <f>IF($B25="","",IFERROR(IF(INDEX(Projects!$C$3:$C$44,MATCH($B25,ProjectList,0))="","",INDEX(Projects!$C$3:$C$44,MATCH($B25,ProjectList,0))),""))</f>
        <v/>
      </c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  <c r="O25" s="14" t="n"/>
      <c r="P25" s="15">
        <f>IF(AND($A25="",$B25=""),"",SUM(D25:O25))</f>
        <v/>
      </c>
    </row>
    <row r="26">
      <c r="A26" s="11" t="n"/>
      <c r="B26" s="11" t="n"/>
      <c r="C26">
        <f>IF($B26="","",IFERROR(IF(INDEX(Projects!$C$3:$C$44,MATCH($B26,ProjectList,0))="","",INDEX(Projects!$C$3:$C$44,MATCH($B26,ProjectList,0))),""))</f>
        <v/>
      </c>
      <c r="D26" s="14" t="n"/>
      <c r="E26" s="14" t="n"/>
      <c r="F26" s="14" t="n"/>
      <c r="G26" s="14" t="n"/>
      <c r="H26" s="14" t="n"/>
      <c r="I26" s="14" t="n"/>
      <c r="J26" s="14" t="n"/>
      <c r="K26" s="14" t="n"/>
      <c r="L26" s="14" t="n"/>
      <c r="M26" s="14" t="n"/>
      <c r="N26" s="14" t="n"/>
      <c r="O26" s="14" t="n"/>
      <c r="P26" s="15">
        <f>IF(AND($A26="",$B26=""),"",SUM(D26:O26))</f>
        <v/>
      </c>
    </row>
    <row r="27">
      <c r="A27" s="11" t="n"/>
      <c r="B27" s="11" t="n"/>
      <c r="C27">
        <f>IF($B27="","",IFERROR(IF(INDEX(Projects!$C$3:$C$44,MATCH($B27,ProjectList,0))="","",INDEX(Projects!$C$3:$C$44,MATCH($B27,ProjectList,0))),""))</f>
        <v/>
      </c>
      <c r="D27" s="14" t="n"/>
      <c r="E27" s="14" t="n"/>
      <c r="F27" s="14" t="n"/>
      <c r="G27" s="14" t="n"/>
      <c r="H27" s="14" t="n"/>
      <c r="I27" s="14" t="n"/>
      <c r="J27" s="14" t="n"/>
      <c r="K27" s="14" t="n"/>
      <c r="L27" s="14" t="n"/>
      <c r="M27" s="14" t="n"/>
      <c r="N27" s="14" t="n"/>
      <c r="O27" s="14" t="n"/>
      <c r="P27" s="15">
        <f>IF(AND($A27="",$B27=""),"",SUM(D27:O27))</f>
        <v/>
      </c>
    </row>
    <row r="28">
      <c r="A28" s="11" t="n"/>
      <c r="B28" s="11" t="n"/>
      <c r="C28">
        <f>IF($B28="","",IFERROR(IF(INDEX(Projects!$C$3:$C$44,MATCH($B28,ProjectList,0))="","",INDEX(Projects!$C$3:$C$44,MATCH($B28,ProjectList,0))),""))</f>
        <v/>
      </c>
      <c r="D28" s="14" t="n"/>
      <c r="E28" s="14" t="n"/>
      <c r="F28" s="14" t="n"/>
      <c r="G28" s="14" t="n"/>
      <c r="H28" s="14" t="n"/>
      <c r="I28" s="14" t="n"/>
      <c r="J28" s="14" t="n"/>
      <c r="K28" s="14" t="n"/>
      <c r="L28" s="14" t="n"/>
      <c r="M28" s="14" t="n"/>
      <c r="N28" s="14" t="n"/>
      <c r="O28" s="14" t="n"/>
      <c r="P28" s="15">
        <f>IF(AND($A28="",$B28=""),"",SUM(D28:O28))</f>
        <v/>
      </c>
    </row>
    <row r="29">
      <c r="A29" s="11" t="n"/>
      <c r="B29" s="11" t="n"/>
      <c r="C29">
        <f>IF($B29="","",IFERROR(IF(INDEX(Projects!$C$3:$C$44,MATCH($B29,ProjectList,0))="","",INDEX(Projects!$C$3:$C$44,MATCH($B29,ProjectList,0))),""))</f>
        <v/>
      </c>
      <c r="D29" s="14" t="n"/>
      <c r="E29" s="14" t="n"/>
      <c r="F29" s="14" t="n"/>
      <c r="G29" s="14" t="n"/>
      <c r="H29" s="14" t="n"/>
      <c r="I29" s="14" t="n"/>
      <c r="J29" s="14" t="n"/>
      <c r="K29" s="14" t="n"/>
      <c r="L29" s="14" t="n"/>
      <c r="M29" s="14" t="n"/>
      <c r="N29" s="14" t="n"/>
      <c r="O29" s="14" t="n"/>
      <c r="P29" s="15">
        <f>IF(AND($A29="",$B29=""),"",SUM(D29:O29))</f>
        <v/>
      </c>
    </row>
    <row r="30">
      <c r="A30" s="11" t="n"/>
      <c r="B30" s="11" t="n"/>
      <c r="C30">
        <f>IF($B30="","",IFERROR(IF(INDEX(Projects!$C$3:$C$44,MATCH($B30,ProjectList,0))="","",INDEX(Projects!$C$3:$C$44,MATCH($B30,ProjectList,0))),""))</f>
        <v/>
      </c>
      <c r="D30" s="14" t="n"/>
      <c r="E30" s="14" t="n"/>
      <c r="F30" s="14" t="n"/>
      <c r="G30" s="14" t="n"/>
      <c r="H30" s="14" t="n"/>
      <c r="I30" s="14" t="n"/>
      <c r="J30" s="14" t="n"/>
      <c r="K30" s="14" t="n"/>
      <c r="L30" s="14" t="n"/>
      <c r="M30" s="14" t="n"/>
      <c r="N30" s="14" t="n"/>
      <c r="O30" s="14" t="n"/>
      <c r="P30" s="15">
        <f>IF(AND($A30="",$B30=""),"",SUM(D30:O30))</f>
        <v/>
      </c>
    </row>
    <row r="31">
      <c r="A31" s="11" t="n"/>
      <c r="B31" s="11" t="n"/>
      <c r="C31">
        <f>IF($B31="","",IFERROR(IF(INDEX(Projects!$C$3:$C$44,MATCH($B31,ProjectList,0))="","",INDEX(Projects!$C$3:$C$44,MATCH($B31,ProjectList,0))),""))</f>
        <v/>
      </c>
      <c r="D31" s="14" t="n"/>
      <c r="E31" s="14" t="n"/>
      <c r="F31" s="14" t="n"/>
      <c r="G31" s="14" t="n"/>
      <c r="H31" s="14" t="n"/>
      <c r="I31" s="14" t="n"/>
      <c r="J31" s="14" t="n"/>
      <c r="K31" s="14" t="n"/>
      <c r="L31" s="14" t="n"/>
      <c r="M31" s="14" t="n"/>
      <c r="N31" s="14" t="n"/>
      <c r="O31" s="14" t="n"/>
      <c r="P31" s="15">
        <f>IF(AND($A31="",$B31=""),"",SUM(D31:O31))</f>
        <v/>
      </c>
    </row>
    <row r="32">
      <c r="A32" s="11" t="n"/>
      <c r="B32" s="11" t="n"/>
      <c r="C32">
        <f>IF($B32="","",IFERROR(IF(INDEX(Projects!$C$3:$C$44,MATCH($B32,ProjectList,0))="","",INDEX(Projects!$C$3:$C$44,MATCH($B32,ProjectList,0))),""))</f>
        <v/>
      </c>
      <c r="D32" s="14" t="n"/>
      <c r="E32" s="14" t="n"/>
      <c r="F32" s="14" t="n"/>
      <c r="G32" s="14" t="n"/>
      <c r="H32" s="14" t="n"/>
      <c r="I32" s="14" t="n"/>
      <c r="J32" s="14" t="n"/>
      <c r="K32" s="14" t="n"/>
      <c r="L32" s="14" t="n"/>
      <c r="M32" s="14" t="n"/>
      <c r="N32" s="14" t="n"/>
      <c r="O32" s="14" t="n"/>
      <c r="P32" s="15">
        <f>IF(AND($A32="",$B32=""),"",SUM(D32:O32))</f>
        <v/>
      </c>
    </row>
    <row r="33">
      <c r="A33" s="11" t="n"/>
      <c r="B33" s="11" t="n"/>
      <c r="C33">
        <f>IF($B33="","",IFERROR(IF(INDEX(Projects!$C$3:$C$44,MATCH($B33,ProjectList,0))="","",INDEX(Projects!$C$3:$C$44,MATCH($B33,ProjectList,0))),""))</f>
        <v/>
      </c>
      <c r="D33" s="14" t="n"/>
      <c r="E33" s="14" t="n"/>
      <c r="F33" s="14" t="n"/>
      <c r="G33" s="14" t="n"/>
      <c r="H33" s="14" t="n"/>
      <c r="I33" s="14" t="n"/>
      <c r="J33" s="14" t="n"/>
      <c r="K33" s="14" t="n"/>
      <c r="L33" s="14" t="n"/>
      <c r="M33" s="14" t="n"/>
      <c r="N33" s="14" t="n"/>
      <c r="O33" s="14" t="n"/>
      <c r="P33" s="15">
        <f>IF(AND($A33="",$B33=""),"",SUM(D33:O33))</f>
        <v/>
      </c>
    </row>
    <row r="34">
      <c r="A34" s="11" t="n"/>
      <c r="B34" s="11" t="n"/>
      <c r="C34">
        <f>IF($B34="","",IFERROR(IF(INDEX(Projects!$C$3:$C$44,MATCH($B34,ProjectList,0))="","",INDEX(Projects!$C$3:$C$44,MATCH($B34,ProjectList,0))),""))</f>
        <v/>
      </c>
      <c r="D34" s="14" t="n"/>
      <c r="E34" s="14" t="n"/>
      <c r="F34" s="14" t="n"/>
      <c r="G34" s="14" t="n"/>
      <c r="H34" s="14" t="n"/>
      <c r="I34" s="14" t="n"/>
      <c r="J34" s="14" t="n"/>
      <c r="K34" s="14" t="n"/>
      <c r="L34" s="14" t="n"/>
      <c r="M34" s="14" t="n"/>
      <c r="N34" s="14" t="n"/>
      <c r="O34" s="14" t="n"/>
      <c r="P34" s="15">
        <f>IF(AND($A34="",$B34=""),"",SUM(D34:O34))</f>
        <v/>
      </c>
    </row>
    <row r="35">
      <c r="A35" s="11" t="n"/>
      <c r="B35" s="11" t="n"/>
      <c r="C35">
        <f>IF($B35="","",IFERROR(IF(INDEX(Projects!$C$3:$C$44,MATCH($B35,ProjectList,0))="","",INDEX(Projects!$C$3:$C$44,MATCH($B35,ProjectList,0))),""))</f>
        <v/>
      </c>
      <c r="D35" s="14" t="n"/>
      <c r="E35" s="14" t="n"/>
      <c r="F35" s="14" t="n"/>
      <c r="G35" s="14" t="n"/>
      <c r="H35" s="14" t="n"/>
      <c r="I35" s="14" t="n"/>
      <c r="J35" s="14" t="n"/>
      <c r="K35" s="14" t="n"/>
      <c r="L35" s="14" t="n"/>
      <c r="M35" s="14" t="n"/>
      <c r="N35" s="14" t="n"/>
      <c r="O35" s="14" t="n"/>
      <c r="P35" s="15">
        <f>IF(AND($A35="",$B35=""),"",SUM(D35:O35))</f>
        <v/>
      </c>
    </row>
    <row r="36">
      <c r="A36" s="11" t="n"/>
      <c r="B36" s="11" t="n"/>
      <c r="C36">
        <f>IF($B36="","",IFERROR(IF(INDEX(Projects!$C$3:$C$44,MATCH($B36,ProjectList,0))="","",INDEX(Projects!$C$3:$C$44,MATCH($B36,ProjectList,0))),""))</f>
        <v/>
      </c>
      <c r="D36" s="14" t="n"/>
      <c r="E36" s="14" t="n"/>
      <c r="F36" s="14" t="n"/>
      <c r="G36" s="14" t="n"/>
      <c r="H36" s="14" t="n"/>
      <c r="I36" s="14" t="n"/>
      <c r="J36" s="14" t="n"/>
      <c r="K36" s="14" t="n"/>
      <c r="L36" s="14" t="n"/>
      <c r="M36" s="14" t="n"/>
      <c r="N36" s="14" t="n"/>
      <c r="O36" s="14" t="n"/>
      <c r="P36" s="15">
        <f>IF(AND($A36="",$B36=""),"",SUM(D36:O36))</f>
        <v/>
      </c>
    </row>
    <row r="37">
      <c r="A37" s="11" t="n"/>
      <c r="B37" s="11" t="n"/>
      <c r="C37">
        <f>IF($B37="","",IFERROR(IF(INDEX(Projects!$C$3:$C$44,MATCH($B37,ProjectList,0))="","",INDEX(Projects!$C$3:$C$44,MATCH($B37,ProjectList,0))),""))</f>
        <v/>
      </c>
      <c r="D37" s="14" t="n"/>
      <c r="E37" s="14" t="n"/>
      <c r="F37" s="14" t="n"/>
      <c r="G37" s="14" t="n"/>
      <c r="H37" s="14" t="n"/>
      <c r="I37" s="14" t="n"/>
      <c r="J37" s="14" t="n"/>
      <c r="K37" s="14" t="n"/>
      <c r="L37" s="14" t="n"/>
      <c r="M37" s="14" t="n"/>
      <c r="N37" s="14" t="n"/>
      <c r="O37" s="14" t="n"/>
      <c r="P37" s="15">
        <f>IF(AND($A37="",$B37=""),"",SUM(D37:O37))</f>
        <v/>
      </c>
    </row>
    <row r="38">
      <c r="A38" s="11" t="n"/>
      <c r="B38" s="11" t="n"/>
      <c r="C38">
        <f>IF($B38="","",IFERROR(IF(INDEX(Projects!$C$3:$C$44,MATCH($B38,ProjectList,0))="","",INDEX(Projects!$C$3:$C$44,MATCH($B38,ProjectList,0))),""))</f>
        <v/>
      </c>
      <c r="D38" s="14" t="n"/>
      <c r="E38" s="14" t="n"/>
      <c r="F38" s="14" t="n"/>
      <c r="G38" s="14" t="n"/>
      <c r="H38" s="14" t="n"/>
      <c r="I38" s="14" t="n"/>
      <c r="J38" s="14" t="n"/>
      <c r="K38" s="14" t="n"/>
      <c r="L38" s="14" t="n"/>
      <c r="M38" s="14" t="n"/>
      <c r="N38" s="14" t="n"/>
      <c r="O38" s="14" t="n"/>
      <c r="P38" s="15">
        <f>IF(AND($A38="",$B38=""),"",SUM(D38:O38))</f>
        <v/>
      </c>
    </row>
    <row r="39">
      <c r="A39" s="11" t="n"/>
      <c r="B39" s="11" t="n"/>
      <c r="C39">
        <f>IF($B39="","",IFERROR(IF(INDEX(Projects!$C$3:$C$44,MATCH($B39,ProjectList,0))="","",INDEX(Projects!$C$3:$C$44,MATCH($B39,ProjectList,0))),""))</f>
        <v/>
      </c>
      <c r="D39" s="14" t="n"/>
      <c r="E39" s="14" t="n"/>
      <c r="F39" s="14" t="n"/>
      <c r="G39" s="14" t="n"/>
      <c r="H39" s="14" t="n"/>
      <c r="I39" s="14" t="n"/>
      <c r="J39" s="14" t="n"/>
      <c r="K39" s="14" t="n"/>
      <c r="L39" s="14" t="n"/>
      <c r="M39" s="14" t="n"/>
      <c r="N39" s="14" t="n"/>
      <c r="O39" s="14" t="n"/>
      <c r="P39" s="15">
        <f>IF(AND($A39="",$B39=""),"",SUM(D39:O39))</f>
        <v/>
      </c>
    </row>
    <row r="40">
      <c r="A40" s="11" t="n"/>
      <c r="B40" s="11" t="n"/>
      <c r="C40">
        <f>IF($B40="","",IFERROR(IF(INDEX(Projects!$C$3:$C$44,MATCH($B40,ProjectList,0))="","",INDEX(Projects!$C$3:$C$44,MATCH($B40,ProjectList,0))),""))</f>
        <v/>
      </c>
      <c r="D40" s="14" t="n"/>
      <c r="E40" s="14" t="n"/>
      <c r="F40" s="14" t="n"/>
      <c r="G40" s="14" t="n"/>
      <c r="H40" s="14" t="n"/>
      <c r="I40" s="14" t="n"/>
      <c r="J40" s="14" t="n"/>
      <c r="K40" s="14" t="n"/>
      <c r="L40" s="14" t="n"/>
      <c r="M40" s="14" t="n"/>
      <c r="N40" s="14" t="n"/>
      <c r="O40" s="14" t="n"/>
      <c r="P40" s="15">
        <f>IF(AND($A40="",$B40=""),"",SUM(D40:O40))</f>
        <v/>
      </c>
    </row>
    <row r="41">
      <c r="A41" s="11" t="n"/>
      <c r="B41" s="11" t="n"/>
      <c r="C41">
        <f>IF($B41="","",IFERROR(IF(INDEX(Projects!$C$3:$C$44,MATCH($B41,ProjectList,0))="","",INDEX(Projects!$C$3:$C$44,MATCH($B41,ProjectList,0))),""))</f>
        <v/>
      </c>
      <c r="D41" s="14" t="n"/>
      <c r="E41" s="14" t="n"/>
      <c r="F41" s="14" t="n"/>
      <c r="G41" s="14" t="n"/>
      <c r="H41" s="14" t="n"/>
      <c r="I41" s="14" t="n"/>
      <c r="J41" s="14" t="n"/>
      <c r="K41" s="14" t="n"/>
      <c r="L41" s="14" t="n"/>
      <c r="M41" s="14" t="n"/>
      <c r="N41" s="14" t="n"/>
      <c r="O41" s="14" t="n"/>
      <c r="P41" s="15">
        <f>IF(AND($A41="",$B41=""),"",SUM(D41:O41))</f>
        <v/>
      </c>
    </row>
    <row r="42">
      <c r="A42" s="11" t="n"/>
      <c r="B42" s="11" t="n"/>
      <c r="C42">
        <f>IF($B42="","",IFERROR(IF(INDEX(Projects!$C$3:$C$44,MATCH($B42,ProjectList,0))="","",INDEX(Projects!$C$3:$C$44,MATCH($B42,ProjectList,0))),""))</f>
        <v/>
      </c>
      <c r="D42" s="14" t="n"/>
      <c r="E42" s="14" t="n"/>
      <c r="F42" s="14" t="n"/>
      <c r="G42" s="14" t="n"/>
      <c r="H42" s="14" t="n"/>
      <c r="I42" s="14" t="n"/>
      <c r="J42" s="14" t="n"/>
      <c r="K42" s="14" t="n"/>
      <c r="L42" s="14" t="n"/>
      <c r="M42" s="14" t="n"/>
      <c r="N42" s="14" t="n"/>
      <c r="O42" s="14" t="n"/>
      <c r="P42" s="15">
        <f>IF(AND($A42="",$B42=""),"",SUM(D42:O42))</f>
        <v/>
      </c>
    </row>
    <row r="43">
      <c r="A43" s="11" t="n"/>
      <c r="B43" s="11" t="n"/>
      <c r="C43">
        <f>IF($B43="","",IFERROR(IF(INDEX(Projects!$C$3:$C$44,MATCH($B43,ProjectList,0))="","",INDEX(Projects!$C$3:$C$44,MATCH($B43,ProjectList,0))),""))</f>
        <v/>
      </c>
      <c r="D43" s="14" t="n"/>
      <c r="E43" s="14" t="n"/>
      <c r="F43" s="14" t="n"/>
      <c r="G43" s="14" t="n"/>
      <c r="H43" s="14" t="n"/>
      <c r="I43" s="14" t="n"/>
      <c r="J43" s="14" t="n"/>
      <c r="K43" s="14" t="n"/>
      <c r="L43" s="14" t="n"/>
      <c r="M43" s="14" t="n"/>
      <c r="N43" s="14" t="n"/>
      <c r="O43" s="14" t="n"/>
      <c r="P43" s="15">
        <f>IF(AND($A43="",$B43=""),"",SUM(D43:O43))</f>
        <v/>
      </c>
    </row>
    <row r="44">
      <c r="A44" s="11" t="n"/>
      <c r="B44" s="11" t="n"/>
      <c r="C44">
        <f>IF($B44="","",IFERROR(IF(INDEX(Projects!$C$3:$C$44,MATCH($B44,ProjectList,0))="","",INDEX(Projects!$C$3:$C$44,MATCH($B44,ProjectList,0))),""))</f>
        <v/>
      </c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5">
        <f>IF(AND($A44="",$B44=""),"",SUM(D44:O44))</f>
        <v/>
      </c>
    </row>
    <row r="45">
      <c r="A45" s="11" t="n"/>
      <c r="B45" s="11" t="n"/>
      <c r="C45">
        <f>IF($B45="","",IFERROR(IF(INDEX(Projects!$C$3:$C$44,MATCH($B45,ProjectList,0))="","",INDEX(Projects!$C$3:$C$44,MATCH($B45,ProjectList,0))),""))</f>
        <v/>
      </c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5">
        <f>IF(AND($A45="",$B45=""),"",SUM(D45:O45))</f>
        <v/>
      </c>
    </row>
    <row r="46">
      <c r="A46" s="11" t="n"/>
      <c r="B46" s="11" t="n"/>
      <c r="C46">
        <f>IF($B46="","",IFERROR(IF(INDEX(Projects!$C$3:$C$44,MATCH($B46,ProjectList,0))="","",INDEX(Projects!$C$3:$C$44,MATCH($B46,ProjectList,0))),""))</f>
        <v/>
      </c>
      <c r="D46" s="14" t="n"/>
      <c r="E46" s="14" t="n"/>
      <c r="F46" s="14" t="n"/>
      <c r="G46" s="14" t="n"/>
      <c r="H46" s="14" t="n"/>
      <c r="I46" s="14" t="n"/>
      <c r="J46" s="14" t="n"/>
      <c r="K46" s="14" t="n"/>
      <c r="L46" s="14" t="n"/>
      <c r="M46" s="14" t="n"/>
      <c r="N46" s="14" t="n"/>
      <c r="O46" s="14" t="n"/>
      <c r="P46" s="15">
        <f>IF(AND($A46="",$B46=""),"",SUM(D46:O46))</f>
        <v/>
      </c>
    </row>
    <row r="47">
      <c r="A47" s="11" t="n"/>
      <c r="B47" s="11" t="n"/>
      <c r="C47">
        <f>IF($B47="","",IFERROR(IF(INDEX(Projects!$C$3:$C$44,MATCH($B47,ProjectList,0))="","",INDEX(Projects!$C$3:$C$44,MATCH($B47,ProjectList,0))),""))</f>
        <v/>
      </c>
      <c r="D47" s="14" t="n"/>
      <c r="E47" s="14" t="n"/>
      <c r="F47" s="14" t="n"/>
      <c r="G47" s="14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5">
        <f>IF(AND($A47="",$B47=""),"",SUM(D47:O47))</f>
        <v/>
      </c>
    </row>
    <row r="48">
      <c r="A48" s="11" t="n"/>
      <c r="B48" s="11" t="n"/>
      <c r="C48">
        <f>IF($B48="","",IFERROR(IF(INDEX(Projects!$C$3:$C$44,MATCH($B48,ProjectList,0))="","",INDEX(Projects!$C$3:$C$44,MATCH($B48,ProjectList,0))),""))</f>
        <v/>
      </c>
      <c r="D48" s="14" t="n"/>
      <c r="E48" s="14" t="n"/>
      <c r="F48" s="14" t="n"/>
      <c r="G48" s="14" t="n"/>
      <c r="H48" s="14" t="n"/>
      <c r="I48" s="14" t="n"/>
      <c r="J48" s="14" t="n"/>
      <c r="K48" s="14" t="n"/>
      <c r="L48" s="14" t="n"/>
      <c r="M48" s="14" t="n"/>
      <c r="N48" s="14" t="n"/>
      <c r="O48" s="14" t="n"/>
      <c r="P48" s="15">
        <f>IF(AND($A48="",$B48=""),"",SUM(D48:O48))</f>
        <v/>
      </c>
    </row>
    <row r="49">
      <c r="A49" s="11" t="n"/>
      <c r="B49" s="11" t="n"/>
      <c r="C49">
        <f>IF($B49="","",IFERROR(IF(INDEX(Projects!$C$3:$C$44,MATCH($B49,ProjectList,0))="","",INDEX(Projects!$C$3:$C$44,MATCH($B49,ProjectList,0))),""))</f>
        <v/>
      </c>
      <c r="D49" s="14" t="n"/>
      <c r="E49" s="14" t="n"/>
      <c r="F49" s="14" t="n"/>
      <c r="G49" s="14" t="n"/>
      <c r="H49" s="14" t="n"/>
      <c r="I49" s="14" t="n"/>
      <c r="J49" s="14" t="n"/>
      <c r="K49" s="14" t="n"/>
      <c r="L49" s="14" t="n"/>
      <c r="M49" s="14" t="n"/>
      <c r="N49" s="14" t="n"/>
      <c r="O49" s="14" t="n"/>
      <c r="P49" s="15">
        <f>IF(AND($A49="",$B49=""),"",SUM(D49:O49))</f>
        <v/>
      </c>
    </row>
    <row r="50">
      <c r="A50" s="11" t="n"/>
      <c r="B50" s="11" t="n"/>
      <c r="C50">
        <f>IF($B50="","",IFERROR(IF(INDEX(Projects!$C$3:$C$44,MATCH($B50,ProjectList,0))="","",INDEX(Projects!$C$3:$C$44,MATCH($B50,ProjectList,0))),""))</f>
        <v/>
      </c>
      <c r="D50" s="14" t="n"/>
      <c r="E50" s="14" t="n"/>
      <c r="F50" s="14" t="n"/>
      <c r="G50" s="14" t="n"/>
      <c r="H50" s="14" t="n"/>
      <c r="I50" s="14" t="n"/>
      <c r="J50" s="14" t="n"/>
      <c r="K50" s="14" t="n"/>
      <c r="L50" s="14" t="n"/>
      <c r="M50" s="14" t="n"/>
      <c r="N50" s="14" t="n"/>
      <c r="O50" s="14" t="n"/>
      <c r="P50" s="15">
        <f>IF(AND($A50="",$B50=""),"",SUM(D50:O50))</f>
        <v/>
      </c>
    </row>
    <row r="51">
      <c r="A51" s="11" t="n"/>
      <c r="B51" s="11" t="n"/>
      <c r="C51">
        <f>IF($B51="","",IFERROR(IF(INDEX(Projects!$C$3:$C$44,MATCH($B51,ProjectList,0))="","",INDEX(Projects!$C$3:$C$44,MATCH($B51,ProjectList,0))),""))</f>
        <v/>
      </c>
      <c r="D51" s="14" t="n"/>
      <c r="E51" s="14" t="n"/>
      <c r="F51" s="14" t="n"/>
      <c r="G51" s="14" t="n"/>
      <c r="H51" s="14" t="n"/>
      <c r="I51" s="14" t="n"/>
      <c r="J51" s="14" t="n"/>
      <c r="K51" s="14" t="n"/>
      <c r="L51" s="14" t="n"/>
      <c r="M51" s="14" t="n"/>
      <c r="N51" s="14" t="n"/>
      <c r="O51" s="14" t="n"/>
      <c r="P51" s="15">
        <f>IF(AND($A51="",$B51=""),"",SUM(D51:O51))</f>
        <v/>
      </c>
    </row>
    <row r="52">
      <c r="A52" s="11" t="n"/>
      <c r="B52" s="11" t="n"/>
      <c r="C52">
        <f>IF($B52="","",IFERROR(IF(INDEX(Projects!$C$3:$C$44,MATCH($B52,ProjectList,0))="","",INDEX(Projects!$C$3:$C$44,MATCH($B52,ProjectList,0))),""))</f>
        <v/>
      </c>
      <c r="D52" s="14" t="n"/>
      <c r="E52" s="14" t="n"/>
      <c r="F52" s="14" t="n"/>
      <c r="G52" s="14" t="n"/>
      <c r="H52" s="14" t="n"/>
      <c r="I52" s="14" t="n"/>
      <c r="J52" s="14" t="n"/>
      <c r="K52" s="14" t="n"/>
      <c r="L52" s="14" t="n"/>
      <c r="M52" s="14" t="n"/>
      <c r="N52" s="14" t="n"/>
      <c r="O52" s="14" t="n"/>
      <c r="P52" s="15">
        <f>IF(AND($A52="",$B52=""),"",SUM(D52:O52))</f>
        <v/>
      </c>
    </row>
    <row r="53">
      <c r="A53" s="11" t="n"/>
      <c r="B53" s="11" t="n"/>
      <c r="C53">
        <f>IF($B53="","",IFERROR(IF(INDEX(Projects!$C$3:$C$44,MATCH($B53,ProjectList,0))="","",INDEX(Projects!$C$3:$C$44,MATCH($B53,ProjectList,0))),""))</f>
        <v/>
      </c>
      <c r="D53" s="14" t="n"/>
      <c r="E53" s="14" t="n"/>
      <c r="F53" s="14" t="n"/>
      <c r="G53" s="14" t="n"/>
      <c r="H53" s="14" t="n"/>
      <c r="I53" s="14" t="n"/>
      <c r="J53" s="14" t="n"/>
      <c r="K53" s="14" t="n"/>
      <c r="L53" s="14" t="n"/>
      <c r="M53" s="14" t="n"/>
      <c r="N53" s="14" t="n"/>
      <c r="O53" s="14" t="n"/>
      <c r="P53" s="15">
        <f>IF(AND($A53="",$B53=""),"",SUM(D53:O53))</f>
        <v/>
      </c>
    </row>
    <row r="54">
      <c r="A54" s="11" t="n"/>
      <c r="B54" s="11" t="n"/>
      <c r="C54">
        <f>IF($B54="","",IFERROR(IF(INDEX(Projects!$C$3:$C$44,MATCH($B54,ProjectList,0))="","",INDEX(Projects!$C$3:$C$44,MATCH($B54,ProjectList,0))),""))</f>
        <v/>
      </c>
      <c r="D54" s="14" t="n"/>
      <c r="E54" s="14" t="n"/>
      <c r="F54" s="14" t="n"/>
      <c r="G54" s="14" t="n"/>
      <c r="H54" s="14" t="n"/>
      <c r="I54" s="14" t="n"/>
      <c r="J54" s="14" t="n"/>
      <c r="K54" s="14" t="n"/>
      <c r="L54" s="14" t="n"/>
      <c r="M54" s="14" t="n"/>
      <c r="N54" s="14" t="n"/>
      <c r="O54" s="14" t="n"/>
      <c r="P54" s="15">
        <f>IF(AND($A54="",$B54=""),"",SUM(D54:O54))</f>
        <v/>
      </c>
    </row>
    <row r="55">
      <c r="A55" s="11" t="n"/>
      <c r="B55" s="11" t="n"/>
      <c r="C55">
        <f>IF($B55="","",IFERROR(IF(INDEX(Projects!$C$3:$C$44,MATCH($B55,ProjectList,0))="","",INDEX(Projects!$C$3:$C$44,MATCH($B55,ProjectList,0))),""))</f>
        <v/>
      </c>
      <c r="D55" s="14" t="n"/>
      <c r="E55" s="14" t="n"/>
      <c r="F55" s="14" t="n"/>
      <c r="G55" s="14" t="n"/>
      <c r="H55" s="14" t="n"/>
      <c r="I55" s="14" t="n"/>
      <c r="J55" s="14" t="n"/>
      <c r="K55" s="14" t="n"/>
      <c r="L55" s="14" t="n"/>
      <c r="M55" s="14" t="n"/>
      <c r="N55" s="14" t="n"/>
      <c r="O55" s="14" t="n"/>
      <c r="P55" s="15">
        <f>IF(AND($A55="",$B55=""),"",SUM(D55:O55))</f>
        <v/>
      </c>
    </row>
    <row r="56">
      <c r="A56" s="11" t="n"/>
      <c r="B56" s="11" t="n"/>
      <c r="C56">
        <f>IF($B56="","",IFERROR(IF(INDEX(Projects!$C$3:$C$44,MATCH($B56,ProjectList,0))="","",INDEX(Projects!$C$3:$C$44,MATCH($B56,ProjectList,0))),""))</f>
        <v/>
      </c>
      <c r="D56" s="14" t="n"/>
      <c r="E56" s="14" t="n"/>
      <c r="F56" s="14" t="n"/>
      <c r="G56" s="14" t="n"/>
      <c r="H56" s="14" t="n"/>
      <c r="I56" s="14" t="n"/>
      <c r="J56" s="14" t="n"/>
      <c r="K56" s="14" t="n"/>
      <c r="L56" s="14" t="n"/>
      <c r="M56" s="14" t="n"/>
      <c r="N56" s="14" t="n"/>
      <c r="O56" s="14" t="n"/>
      <c r="P56" s="15">
        <f>IF(AND($A56="",$B56=""),"",SUM(D56:O56))</f>
        <v/>
      </c>
    </row>
    <row r="57">
      <c r="A57" s="11" t="n"/>
      <c r="B57" s="11" t="n"/>
      <c r="C57">
        <f>IF($B57="","",IFERROR(IF(INDEX(Projects!$C$3:$C$44,MATCH($B57,ProjectList,0))="","",INDEX(Projects!$C$3:$C$44,MATCH($B57,ProjectList,0))),""))</f>
        <v/>
      </c>
      <c r="D57" s="14" t="n"/>
      <c r="E57" s="14" t="n"/>
      <c r="F57" s="14" t="n"/>
      <c r="G57" s="14" t="n"/>
      <c r="H57" s="14" t="n"/>
      <c r="I57" s="14" t="n"/>
      <c r="J57" s="14" t="n"/>
      <c r="K57" s="14" t="n"/>
      <c r="L57" s="14" t="n"/>
      <c r="M57" s="14" t="n"/>
      <c r="N57" s="14" t="n"/>
      <c r="O57" s="14" t="n"/>
      <c r="P57" s="15">
        <f>IF(AND($A57="",$B57=""),"",SUM(D57:O57))</f>
        <v/>
      </c>
    </row>
    <row r="58">
      <c r="A58" s="11" t="n"/>
      <c r="B58" s="11" t="n"/>
      <c r="C58">
        <f>IF($B58="","",IFERROR(IF(INDEX(Projects!$C$3:$C$44,MATCH($B58,ProjectList,0))="","",INDEX(Projects!$C$3:$C$44,MATCH($B58,ProjectList,0))),""))</f>
        <v/>
      </c>
      <c r="D58" s="14" t="n"/>
      <c r="E58" s="14" t="n"/>
      <c r="F58" s="14" t="n"/>
      <c r="G58" s="14" t="n"/>
      <c r="H58" s="14" t="n"/>
      <c r="I58" s="14" t="n"/>
      <c r="J58" s="14" t="n"/>
      <c r="K58" s="14" t="n"/>
      <c r="L58" s="14" t="n"/>
      <c r="M58" s="14" t="n"/>
      <c r="N58" s="14" t="n"/>
      <c r="O58" s="14" t="n"/>
      <c r="P58" s="15">
        <f>IF(AND($A58="",$B58=""),"",SUM(D58:O58))</f>
        <v/>
      </c>
    </row>
    <row r="59">
      <c r="A59" s="11" t="n"/>
      <c r="B59" s="11" t="n"/>
      <c r="C59">
        <f>IF($B59="","",IFERROR(IF(INDEX(Projects!$C$3:$C$44,MATCH($B59,ProjectList,0))="","",INDEX(Projects!$C$3:$C$44,MATCH($B59,ProjectList,0))),""))</f>
        <v/>
      </c>
      <c r="D59" s="14" t="n"/>
      <c r="E59" s="14" t="n"/>
      <c r="F59" s="14" t="n"/>
      <c r="G59" s="14" t="n"/>
      <c r="H59" s="14" t="n"/>
      <c r="I59" s="14" t="n"/>
      <c r="J59" s="14" t="n"/>
      <c r="K59" s="14" t="n"/>
      <c r="L59" s="14" t="n"/>
      <c r="M59" s="14" t="n"/>
      <c r="N59" s="14" t="n"/>
      <c r="O59" s="14" t="n"/>
      <c r="P59" s="15">
        <f>IF(AND($A59="",$B59=""),"",SUM(D59:O59))</f>
        <v/>
      </c>
    </row>
    <row r="60">
      <c r="A60" s="11" t="n"/>
      <c r="B60" s="11" t="n"/>
      <c r="C60">
        <f>IF($B60="","",IFERROR(IF(INDEX(Projects!$C$3:$C$44,MATCH($B60,ProjectList,0))="","",INDEX(Projects!$C$3:$C$44,MATCH($B60,ProjectList,0))),""))</f>
        <v/>
      </c>
      <c r="D60" s="14" t="n"/>
      <c r="E60" s="14" t="n"/>
      <c r="F60" s="14" t="n"/>
      <c r="G60" s="14" t="n"/>
      <c r="H60" s="14" t="n"/>
      <c r="I60" s="14" t="n"/>
      <c r="J60" s="14" t="n"/>
      <c r="K60" s="14" t="n"/>
      <c r="L60" s="14" t="n"/>
      <c r="M60" s="14" t="n"/>
      <c r="N60" s="14" t="n"/>
      <c r="O60" s="14" t="n"/>
      <c r="P60" s="15">
        <f>IF(AND($A60="",$B60=""),"",SUM(D60:O60))</f>
        <v/>
      </c>
    </row>
    <row r="61">
      <c r="A61" s="11" t="n"/>
      <c r="B61" s="11" t="n"/>
      <c r="C61">
        <f>IF($B61="","",IFERROR(IF(INDEX(Projects!$C$3:$C$44,MATCH($B61,ProjectList,0))="","",INDEX(Projects!$C$3:$C$44,MATCH($B61,ProjectList,0))),""))</f>
        <v/>
      </c>
      <c r="D61" s="14" t="n"/>
      <c r="E61" s="14" t="n"/>
      <c r="F61" s="14" t="n"/>
      <c r="G61" s="14" t="n"/>
      <c r="H61" s="14" t="n"/>
      <c r="I61" s="14" t="n"/>
      <c r="J61" s="14" t="n"/>
      <c r="K61" s="14" t="n"/>
      <c r="L61" s="14" t="n"/>
      <c r="M61" s="14" t="n"/>
      <c r="N61" s="14" t="n"/>
      <c r="O61" s="14" t="n"/>
      <c r="P61" s="15">
        <f>IF(AND($A61="",$B61=""),"",SUM(D61:O61))</f>
        <v/>
      </c>
    </row>
    <row r="62">
      <c r="A62" s="11" t="n"/>
      <c r="B62" s="11" t="n"/>
      <c r="C62">
        <f>IF($B62="","",IFERROR(IF(INDEX(Projects!$C$3:$C$44,MATCH($B62,ProjectList,0))="","",INDEX(Projects!$C$3:$C$44,MATCH($B62,ProjectList,0))),""))</f>
        <v/>
      </c>
      <c r="D62" s="14" t="n"/>
      <c r="E62" s="14" t="n"/>
      <c r="F62" s="14" t="n"/>
      <c r="G62" s="14" t="n"/>
      <c r="H62" s="14" t="n"/>
      <c r="I62" s="14" t="n"/>
      <c r="J62" s="14" t="n"/>
      <c r="K62" s="14" t="n"/>
      <c r="L62" s="14" t="n"/>
      <c r="M62" s="14" t="n"/>
      <c r="N62" s="14" t="n"/>
      <c r="O62" s="14" t="n"/>
      <c r="P62" s="15">
        <f>IF(AND($A62="",$B62=""),"",SUM(D62:O62))</f>
        <v/>
      </c>
    </row>
    <row r="63">
      <c r="A63" s="11" t="n"/>
      <c r="B63" s="11" t="n"/>
      <c r="C63">
        <f>IF($B63="","",IFERROR(IF(INDEX(Projects!$C$3:$C$44,MATCH($B63,ProjectList,0))="","",INDEX(Projects!$C$3:$C$44,MATCH($B63,ProjectList,0))),""))</f>
        <v/>
      </c>
      <c r="D63" s="14" t="n"/>
      <c r="E63" s="14" t="n"/>
      <c r="F63" s="14" t="n"/>
      <c r="G63" s="14" t="n"/>
      <c r="H63" s="14" t="n"/>
      <c r="I63" s="14" t="n"/>
      <c r="J63" s="14" t="n"/>
      <c r="K63" s="14" t="n"/>
      <c r="L63" s="14" t="n"/>
      <c r="M63" s="14" t="n"/>
      <c r="N63" s="14" t="n"/>
      <c r="O63" s="14" t="n"/>
      <c r="P63" s="15">
        <f>IF(AND($A63="",$B63=""),"",SUM(D63:O63))</f>
        <v/>
      </c>
    </row>
    <row r="64">
      <c r="A64" s="11" t="n"/>
      <c r="B64" s="11" t="n"/>
      <c r="C64">
        <f>IF($B64="","",IFERROR(IF(INDEX(Projects!$C$3:$C$44,MATCH($B64,ProjectList,0))="","",INDEX(Projects!$C$3:$C$44,MATCH($B64,ProjectList,0))),""))</f>
        <v/>
      </c>
      <c r="D64" s="14" t="n"/>
      <c r="E64" s="14" t="n"/>
      <c r="F64" s="14" t="n"/>
      <c r="G64" s="14" t="n"/>
      <c r="H64" s="14" t="n"/>
      <c r="I64" s="14" t="n"/>
      <c r="J64" s="14" t="n"/>
      <c r="K64" s="14" t="n"/>
      <c r="L64" s="14" t="n"/>
      <c r="M64" s="14" t="n"/>
      <c r="N64" s="14" t="n"/>
      <c r="O64" s="14" t="n"/>
      <c r="P64" s="15">
        <f>IF(AND($A64="",$B64=""),"",SUM(D64:O64))</f>
        <v/>
      </c>
    </row>
    <row r="65">
      <c r="A65" s="11" t="n"/>
      <c r="B65" s="11" t="n"/>
      <c r="C65">
        <f>IF($B65="","",IFERROR(IF(INDEX(Projects!$C$3:$C$44,MATCH($B65,ProjectList,0))="","",INDEX(Projects!$C$3:$C$44,MATCH($B65,ProjectList,0))),""))</f>
        <v/>
      </c>
      <c r="D65" s="14" t="n"/>
      <c r="E65" s="14" t="n"/>
      <c r="F65" s="14" t="n"/>
      <c r="G65" s="14" t="n"/>
      <c r="H65" s="14" t="n"/>
      <c r="I65" s="14" t="n"/>
      <c r="J65" s="14" t="n"/>
      <c r="K65" s="14" t="n"/>
      <c r="L65" s="14" t="n"/>
      <c r="M65" s="14" t="n"/>
      <c r="N65" s="14" t="n"/>
      <c r="O65" s="14" t="n"/>
      <c r="P65" s="15">
        <f>IF(AND($A65="",$B65=""),"",SUM(D65:O65))</f>
        <v/>
      </c>
    </row>
    <row r="66">
      <c r="A66" s="11" t="n"/>
      <c r="B66" s="11" t="n"/>
      <c r="C66">
        <f>IF($B66="","",IFERROR(IF(INDEX(Projects!$C$3:$C$44,MATCH($B66,ProjectList,0))="","",INDEX(Projects!$C$3:$C$44,MATCH($B66,ProjectList,0))),""))</f>
        <v/>
      </c>
      <c r="D66" s="14" t="n"/>
      <c r="E66" s="14" t="n"/>
      <c r="F66" s="14" t="n"/>
      <c r="G66" s="14" t="n"/>
      <c r="H66" s="14" t="n"/>
      <c r="I66" s="14" t="n"/>
      <c r="J66" s="14" t="n"/>
      <c r="K66" s="14" t="n"/>
      <c r="L66" s="14" t="n"/>
      <c r="M66" s="14" t="n"/>
      <c r="N66" s="14" t="n"/>
      <c r="O66" s="14" t="n"/>
      <c r="P66" s="15">
        <f>IF(AND($A66="",$B66=""),"",SUM(D66:O66))</f>
        <v/>
      </c>
    </row>
    <row r="67">
      <c r="A67" s="11" t="n"/>
      <c r="B67" s="11" t="n"/>
      <c r="C67">
        <f>IF($B67="","",IFERROR(IF(INDEX(Projects!$C$3:$C$44,MATCH($B67,ProjectList,0))="","",INDEX(Projects!$C$3:$C$44,MATCH($B67,ProjectList,0))),""))</f>
        <v/>
      </c>
      <c r="D67" s="14" t="n"/>
      <c r="E67" s="14" t="n"/>
      <c r="F67" s="14" t="n"/>
      <c r="G67" s="14" t="n"/>
      <c r="H67" s="14" t="n"/>
      <c r="I67" s="14" t="n"/>
      <c r="J67" s="14" t="n"/>
      <c r="K67" s="14" t="n"/>
      <c r="L67" s="14" t="n"/>
      <c r="M67" s="14" t="n"/>
      <c r="N67" s="14" t="n"/>
      <c r="O67" s="14" t="n"/>
      <c r="P67" s="15">
        <f>IF(AND($A67="",$B67=""),"",SUM(D67:O67))</f>
        <v/>
      </c>
    </row>
    <row r="68">
      <c r="A68" s="11" t="n"/>
      <c r="B68" s="11" t="n"/>
      <c r="C68">
        <f>IF($B68="","",IFERROR(IF(INDEX(Projects!$C$3:$C$44,MATCH($B68,ProjectList,0))="","",INDEX(Projects!$C$3:$C$44,MATCH($B68,ProjectList,0))),""))</f>
        <v/>
      </c>
      <c r="D68" s="14" t="n"/>
      <c r="E68" s="14" t="n"/>
      <c r="F68" s="14" t="n"/>
      <c r="G68" s="14" t="n"/>
      <c r="H68" s="14" t="n"/>
      <c r="I68" s="14" t="n"/>
      <c r="J68" s="14" t="n"/>
      <c r="K68" s="14" t="n"/>
      <c r="L68" s="14" t="n"/>
      <c r="M68" s="14" t="n"/>
      <c r="N68" s="14" t="n"/>
      <c r="O68" s="14" t="n"/>
      <c r="P68" s="15">
        <f>IF(AND($A68="",$B68=""),"",SUM(D68:O68))</f>
        <v/>
      </c>
    </row>
    <row r="69">
      <c r="A69" s="11" t="n"/>
      <c r="B69" s="11" t="n"/>
      <c r="C69">
        <f>IF($B69="","",IFERROR(IF(INDEX(Projects!$C$3:$C$44,MATCH($B69,ProjectList,0))="","",INDEX(Projects!$C$3:$C$44,MATCH($B69,ProjectList,0))),""))</f>
        <v/>
      </c>
      <c r="D69" s="14" t="n"/>
      <c r="E69" s="14" t="n"/>
      <c r="F69" s="14" t="n"/>
      <c r="G69" s="14" t="n"/>
      <c r="H69" s="14" t="n"/>
      <c r="I69" s="14" t="n"/>
      <c r="J69" s="14" t="n"/>
      <c r="K69" s="14" t="n"/>
      <c r="L69" s="14" t="n"/>
      <c r="M69" s="14" t="n"/>
      <c r="N69" s="14" t="n"/>
      <c r="O69" s="14" t="n"/>
      <c r="P69" s="15">
        <f>IF(AND($A69="",$B69=""),"",SUM(D69:O69))</f>
        <v/>
      </c>
    </row>
    <row r="70">
      <c r="A70" s="11" t="n"/>
      <c r="B70" s="11" t="n"/>
      <c r="C70">
        <f>IF($B70="","",IFERROR(IF(INDEX(Projects!$C$3:$C$44,MATCH($B70,ProjectList,0))="","",INDEX(Projects!$C$3:$C$44,MATCH($B70,ProjectList,0))),""))</f>
        <v/>
      </c>
      <c r="D70" s="14" t="n"/>
      <c r="E70" s="14" t="n"/>
      <c r="F70" s="14" t="n"/>
      <c r="G70" s="14" t="n"/>
      <c r="H70" s="14" t="n"/>
      <c r="I70" s="14" t="n"/>
      <c r="J70" s="14" t="n"/>
      <c r="K70" s="14" t="n"/>
      <c r="L70" s="14" t="n"/>
      <c r="M70" s="14" t="n"/>
      <c r="N70" s="14" t="n"/>
      <c r="O70" s="14" t="n"/>
      <c r="P70" s="15">
        <f>IF(AND($A70="",$B70=""),"",SUM(D70:O70))</f>
        <v/>
      </c>
    </row>
    <row r="71">
      <c r="A71" s="11" t="n"/>
      <c r="B71" s="11" t="n"/>
      <c r="C71">
        <f>IF($B71="","",IFERROR(IF(INDEX(Projects!$C$3:$C$44,MATCH($B71,ProjectList,0))="","",INDEX(Projects!$C$3:$C$44,MATCH($B71,ProjectList,0))),""))</f>
        <v/>
      </c>
      <c r="D71" s="14" t="n"/>
      <c r="E71" s="14" t="n"/>
      <c r="F71" s="14" t="n"/>
      <c r="G71" s="14" t="n"/>
      <c r="H71" s="14" t="n"/>
      <c r="I71" s="14" t="n"/>
      <c r="J71" s="14" t="n"/>
      <c r="K71" s="14" t="n"/>
      <c r="L71" s="14" t="n"/>
      <c r="M71" s="14" t="n"/>
      <c r="N71" s="14" t="n"/>
      <c r="O71" s="14" t="n"/>
      <c r="P71" s="15">
        <f>IF(AND($A71="",$B71=""),"",SUM(D71:O71))</f>
        <v/>
      </c>
    </row>
    <row r="72">
      <c r="A72" s="11" t="n"/>
      <c r="B72" s="11" t="n"/>
      <c r="C72">
        <f>IF($B72="","",IFERROR(IF(INDEX(Projects!$C$3:$C$44,MATCH($B72,ProjectList,0))="","",INDEX(Projects!$C$3:$C$44,MATCH($B72,ProjectList,0))),""))</f>
        <v/>
      </c>
      <c r="D72" s="14" t="n"/>
      <c r="E72" s="14" t="n"/>
      <c r="F72" s="14" t="n"/>
      <c r="G72" s="14" t="n"/>
      <c r="H72" s="14" t="n"/>
      <c r="I72" s="14" t="n"/>
      <c r="J72" s="14" t="n"/>
      <c r="K72" s="14" t="n"/>
      <c r="L72" s="14" t="n"/>
      <c r="M72" s="14" t="n"/>
      <c r="N72" s="14" t="n"/>
      <c r="O72" s="14" t="n"/>
      <c r="P72" s="15">
        <f>IF(AND($A72="",$B72=""),"",SUM(D72:O72))</f>
        <v/>
      </c>
    </row>
    <row r="73">
      <c r="A73" s="11" t="n"/>
      <c r="B73" s="11" t="n"/>
      <c r="C73">
        <f>IF($B73="","",IFERROR(IF(INDEX(Projects!$C$3:$C$44,MATCH($B73,ProjectList,0))="","",INDEX(Projects!$C$3:$C$44,MATCH($B73,ProjectList,0))),""))</f>
        <v/>
      </c>
      <c r="D73" s="14" t="n"/>
      <c r="E73" s="14" t="n"/>
      <c r="F73" s="14" t="n"/>
      <c r="G73" s="14" t="n"/>
      <c r="H73" s="14" t="n"/>
      <c r="I73" s="14" t="n"/>
      <c r="J73" s="14" t="n"/>
      <c r="K73" s="14" t="n"/>
      <c r="L73" s="14" t="n"/>
      <c r="M73" s="14" t="n"/>
      <c r="N73" s="14" t="n"/>
      <c r="O73" s="14" t="n"/>
      <c r="P73" s="15">
        <f>IF(AND($A73="",$B73=""),"",SUM(D73:O73))</f>
        <v/>
      </c>
    </row>
    <row r="74">
      <c r="A74" s="11" t="n"/>
      <c r="B74" s="11" t="n"/>
      <c r="C74">
        <f>IF($B74="","",IFERROR(IF(INDEX(Projects!$C$3:$C$44,MATCH($B74,ProjectList,0))="","",INDEX(Projects!$C$3:$C$44,MATCH($B74,ProjectList,0))),""))</f>
        <v/>
      </c>
      <c r="D74" s="14" t="n"/>
      <c r="E74" s="14" t="n"/>
      <c r="F74" s="14" t="n"/>
      <c r="G74" s="14" t="n"/>
      <c r="H74" s="14" t="n"/>
      <c r="I74" s="14" t="n"/>
      <c r="J74" s="14" t="n"/>
      <c r="K74" s="14" t="n"/>
      <c r="L74" s="14" t="n"/>
      <c r="M74" s="14" t="n"/>
      <c r="N74" s="14" t="n"/>
      <c r="O74" s="14" t="n"/>
      <c r="P74" s="15">
        <f>IF(AND($A74="",$B74=""),"",SUM(D74:O74))</f>
        <v/>
      </c>
    </row>
    <row r="75">
      <c r="A75" s="11" t="n"/>
      <c r="B75" s="11" t="n"/>
      <c r="C75">
        <f>IF($B75="","",IFERROR(IF(INDEX(Projects!$C$3:$C$44,MATCH($B75,ProjectList,0))="","",INDEX(Projects!$C$3:$C$44,MATCH($B75,ProjectList,0))),""))</f>
        <v/>
      </c>
      <c r="D75" s="14" t="n"/>
      <c r="E75" s="14" t="n"/>
      <c r="F75" s="14" t="n"/>
      <c r="G75" s="14" t="n"/>
      <c r="H75" s="14" t="n"/>
      <c r="I75" s="14" t="n"/>
      <c r="J75" s="14" t="n"/>
      <c r="K75" s="14" t="n"/>
      <c r="L75" s="14" t="n"/>
      <c r="M75" s="14" t="n"/>
      <c r="N75" s="14" t="n"/>
      <c r="O75" s="14" t="n"/>
      <c r="P75" s="15">
        <f>IF(AND($A75="",$B75=""),"",SUM(D75:O75))</f>
        <v/>
      </c>
    </row>
    <row r="76">
      <c r="A76" s="11" t="n"/>
      <c r="B76" s="11" t="n"/>
      <c r="C76">
        <f>IF($B76="","",IFERROR(IF(INDEX(Projects!$C$3:$C$44,MATCH($B76,ProjectList,0))="","",INDEX(Projects!$C$3:$C$44,MATCH($B76,ProjectList,0))),""))</f>
        <v/>
      </c>
      <c r="D76" s="14" t="n"/>
      <c r="E76" s="14" t="n"/>
      <c r="F76" s="14" t="n"/>
      <c r="G76" s="14" t="n"/>
      <c r="H76" s="14" t="n"/>
      <c r="I76" s="14" t="n"/>
      <c r="J76" s="14" t="n"/>
      <c r="K76" s="14" t="n"/>
      <c r="L76" s="14" t="n"/>
      <c r="M76" s="14" t="n"/>
      <c r="N76" s="14" t="n"/>
      <c r="O76" s="14" t="n"/>
      <c r="P76" s="15">
        <f>IF(AND($A76="",$B76=""),"",SUM(D76:O76))</f>
        <v/>
      </c>
    </row>
    <row r="77">
      <c r="A77" s="11" t="n"/>
      <c r="B77" s="11" t="n"/>
      <c r="C77">
        <f>IF($B77="","",IFERROR(IF(INDEX(Projects!$C$3:$C$44,MATCH($B77,ProjectList,0))="","",INDEX(Projects!$C$3:$C$44,MATCH($B77,ProjectList,0))),""))</f>
        <v/>
      </c>
      <c r="D77" s="14" t="n"/>
      <c r="E77" s="14" t="n"/>
      <c r="F77" s="14" t="n"/>
      <c r="G77" s="14" t="n"/>
      <c r="H77" s="14" t="n"/>
      <c r="I77" s="14" t="n"/>
      <c r="J77" s="14" t="n"/>
      <c r="K77" s="14" t="n"/>
      <c r="L77" s="14" t="n"/>
      <c r="M77" s="14" t="n"/>
      <c r="N77" s="14" t="n"/>
      <c r="O77" s="14" t="n"/>
      <c r="P77" s="15">
        <f>IF(AND($A77="",$B77=""),"",SUM(D77:O77))</f>
        <v/>
      </c>
    </row>
    <row r="78">
      <c r="A78" s="11" t="n"/>
      <c r="B78" s="11" t="n"/>
      <c r="C78">
        <f>IF($B78="","",IFERROR(IF(INDEX(Projects!$C$3:$C$44,MATCH($B78,ProjectList,0))="","",INDEX(Projects!$C$3:$C$44,MATCH($B78,ProjectList,0))),""))</f>
        <v/>
      </c>
      <c r="D78" s="14" t="n"/>
      <c r="E78" s="14" t="n"/>
      <c r="F78" s="14" t="n"/>
      <c r="G78" s="14" t="n"/>
      <c r="H78" s="14" t="n"/>
      <c r="I78" s="14" t="n"/>
      <c r="J78" s="14" t="n"/>
      <c r="K78" s="14" t="n"/>
      <c r="L78" s="14" t="n"/>
      <c r="M78" s="14" t="n"/>
      <c r="N78" s="14" t="n"/>
      <c r="O78" s="14" t="n"/>
      <c r="P78" s="15">
        <f>IF(AND($A78="",$B78=""),"",SUM(D78:O78))</f>
        <v/>
      </c>
    </row>
    <row r="79">
      <c r="A79" s="11" t="n"/>
      <c r="B79" s="11" t="n"/>
      <c r="C79">
        <f>IF($B79="","",IFERROR(IF(INDEX(Projects!$C$3:$C$44,MATCH($B79,ProjectList,0))="","",INDEX(Projects!$C$3:$C$44,MATCH($B79,ProjectList,0))),""))</f>
        <v/>
      </c>
      <c r="D79" s="14" t="n"/>
      <c r="E79" s="14" t="n"/>
      <c r="F79" s="14" t="n"/>
      <c r="G79" s="14" t="n"/>
      <c r="H79" s="14" t="n"/>
      <c r="I79" s="14" t="n"/>
      <c r="J79" s="14" t="n"/>
      <c r="K79" s="14" t="n"/>
      <c r="L79" s="14" t="n"/>
      <c r="M79" s="14" t="n"/>
      <c r="N79" s="14" t="n"/>
      <c r="O79" s="14" t="n"/>
      <c r="P79" s="15">
        <f>IF(AND($A79="",$B79=""),"",SUM(D79:O79))</f>
        <v/>
      </c>
    </row>
    <row r="80">
      <c r="A80" s="11" t="n"/>
      <c r="B80" s="11" t="n"/>
      <c r="C80">
        <f>IF($B80="","",IFERROR(IF(INDEX(Projects!$C$3:$C$44,MATCH($B80,ProjectList,0))="","",INDEX(Projects!$C$3:$C$44,MATCH($B80,ProjectList,0))),""))</f>
        <v/>
      </c>
      <c r="D80" s="14" t="n"/>
      <c r="E80" s="14" t="n"/>
      <c r="F80" s="14" t="n"/>
      <c r="G80" s="14" t="n"/>
      <c r="H80" s="14" t="n"/>
      <c r="I80" s="14" t="n"/>
      <c r="J80" s="14" t="n"/>
      <c r="K80" s="14" t="n"/>
      <c r="L80" s="14" t="n"/>
      <c r="M80" s="14" t="n"/>
      <c r="N80" s="14" t="n"/>
      <c r="O80" s="14" t="n"/>
      <c r="P80" s="15">
        <f>IF(AND($A80="",$B80=""),"",SUM(D80:O80))</f>
        <v/>
      </c>
    </row>
    <row r="81">
      <c r="A81" s="11" t="n"/>
      <c r="B81" s="11" t="n"/>
      <c r="C81">
        <f>IF($B81="","",IFERROR(IF(INDEX(Projects!$C$3:$C$44,MATCH($B81,ProjectList,0))="","",INDEX(Projects!$C$3:$C$44,MATCH($B81,ProjectList,0))),""))</f>
        <v/>
      </c>
      <c r="D81" s="14" t="n"/>
      <c r="E81" s="14" t="n"/>
      <c r="F81" s="14" t="n"/>
      <c r="G81" s="14" t="n"/>
      <c r="H81" s="14" t="n"/>
      <c r="I81" s="14" t="n"/>
      <c r="J81" s="14" t="n"/>
      <c r="K81" s="14" t="n"/>
      <c r="L81" s="14" t="n"/>
      <c r="M81" s="14" t="n"/>
      <c r="N81" s="14" t="n"/>
      <c r="O81" s="14" t="n"/>
      <c r="P81" s="15">
        <f>IF(AND($A81="",$B81=""),"",SUM(D81:O81))</f>
        <v/>
      </c>
    </row>
    <row r="82">
      <c r="A82" s="11" t="n"/>
      <c r="B82" s="11" t="n"/>
      <c r="C82">
        <f>IF($B82="","",IFERROR(IF(INDEX(Projects!$C$3:$C$44,MATCH($B82,ProjectList,0))="","",INDEX(Projects!$C$3:$C$44,MATCH($B82,ProjectList,0))),""))</f>
        <v/>
      </c>
      <c r="D82" s="14" t="n"/>
      <c r="E82" s="14" t="n"/>
      <c r="F82" s="14" t="n"/>
      <c r="G82" s="14" t="n"/>
      <c r="H82" s="14" t="n"/>
      <c r="I82" s="14" t="n"/>
      <c r="J82" s="14" t="n"/>
      <c r="K82" s="14" t="n"/>
      <c r="L82" s="14" t="n"/>
      <c r="M82" s="14" t="n"/>
      <c r="N82" s="14" t="n"/>
      <c r="O82" s="14" t="n"/>
      <c r="P82" s="15">
        <f>IF(AND($A82="",$B82=""),"",SUM(D82:O82))</f>
        <v/>
      </c>
    </row>
    <row r="83">
      <c r="A83" s="11" t="n"/>
      <c r="B83" s="11" t="n"/>
      <c r="C83">
        <f>IF($B83="","",IFERROR(IF(INDEX(Projects!$C$3:$C$44,MATCH($B83,ProjectList,0))="","",INDEX(Projects!$C$3:$C$44,MATCH($B83,ProjectList,0))),""))</f>
        <v/>
      </c>
      <c r="D83" s="14" t="n"/>
      <c r="E83" s="14" t="n"/>
      <c r="F83" s="14" t="n"/>
      <c r="G83" s="14" t="n"/>
      <c r="H83" s="14" t="n"/>
      <c r="I83" s="14" t="n"/>
      <c r="J83" s="14" t="n"/>
      <c r="K83" s="14" t="n"/>
      <c r="L83" s="14" t="n"/>
      <c r="M83" s="14" t="n"/>
      <c r="N83" s="14" t="n"/>
      <c r="O83" s="14" t="n"/>
      <c r="P83" s="15">
        <f>IF(AND($A83="",$B83=""),"",SUM(D83:O83))</f>
        <v/>
      </c>
    </row>
    <row r="84">
      <c r="A84" s="11" t="n"/>
      <c r="B84" s="11" t="n"/>
      <c r="C84">
        <f>IF($B84="","",IFERROR(IF(INDEX(Projects!$C$3:$C$44,MATCH($B84,ProjectList,0))="","",INDEX(Projects!$C$3:$C$44,MATCH($B84,ProjectList,0))),""))</f>
        <v/>
      </c>
      <c r="D84" s="14" t="n"/>
      <c r="E84" s="14" t="n"/>
      <c r="F84" s="14" t="n"/>
      <c r="G84" s="14" t="n"/>
      <c r="H84" s="14" t="n"/>
      <c r="I84" s="14" t="n"/>
      <c r="J84" s="14" t="n"/>
      <c r="K84" s="14" t="n"/>
      <c r="L84" s="14" t="n"/>
      <c r="M84" s="14" t="n"/>
      <c r="N84" s="14" t="n"/>
      <c r="O84" s="14" t="n"/>
      <c r="P84" s="15">
        <f>IF(AND($A84="",$B84=""),"",SUM(D84:O84))</f>
        <v/>
      </c>
    </row>
    <row r="85">
      <c r="A85" s="11" t="n"/>
      <c r="B85" s="11" t="n"/>
      <c r="C85">
        <f>IF($B85="","",IFERROR(IF(INDEX(Projects!$C$3:$C$44,MATCH($B85,ProjectList,0))="","",INDEX(Projects!$C$3:$C$44,MATCH($B85,ProjectList,0))),""))</f>
        <v/>
      </c>
      <c r="D85" s="14" t="n"/>
      <c r="E85" s="14" t="n"/>
      <c r="F85" s="14" t="n"/>
      <c r="G85" s="14" t="n"/>
      <c r="H85" s="14" t="n"/>
      <c r="I85" s="14" t="n"/>
      <c r="J85" s="14" t="n"/>
      <c r="K85" s="14" t="n"/>
      <c r="L85" s="14" t="n"/>
      <c r="M85" s="14" t="n"/>
      <c r="N85" s="14" t="n"/>
      <c r="O85" s="14" t="n"/>
      <c r="P85" s="15">
        <f>IF(AND($A85="",$B85=""),"",SUM(D85:O85))</f>
        <v/>
      </c>
    </row>
    <row r="86">
      <c r="A86" s="11" t="n"/>
      <c r="B86" s="11" t="n"/>
      <c r="C86">
        <f>IF($B86="","",IFERROR(IF(INDEX(Projects!$C$3:$C$44,MATCH($B86,ProjectList,0))="","",INDEX(Projects!$C$3:$C$44,MATCH($B86,ProjectList,0))),""))</f>
        <v/>
      </c>
      <c r="D86" s="14" t="n"/>
      <c r="E86" s="14" t="n"/>
      <c r="F86" s="14" t="n"/>
      <c r="G86" s="14" t="n"/>
      <c r="H86" s="14" t="n"/>
      <c r="I86" s="14" t="n"/>
      <c r="J86" s="14" t="n"/>
      <c r="K86" s="14" t="n"/>
      <c r="L86" s="14" t="n"/>
      <c r="M86" s="14" t="n"/>
      <c r="N86" s="14" t="n"/>
      <c r="O86" s="14" t="n"/>
      <c r="P86" s="15">
        <f>IF(AND($A86="",$B86=""),"",SUM(D86:O86))</f>
        <v/>
      </c>
    </row>
    <row r="87">
      <c r="A87" s="11" t="n"/>
      <c r="B87" s="11" t="n"/>
      <c r="C87">
        <f>IF($B87="","",IFERROR(IF(INDEX(Projects!$C$3:$C$44,MATCH($B87,ProjectList,0))="","",INDEX(Projects!$C$3:$C$44,MATCH($B87,ProjectList,0))),""))</f>
        <v/>
      </c>
      <c r="D87" s="14" t="n"/>
      <c r="E87" s="14" t="n"/>
      <c r="F87" s="14" t="n"/>
      <c r="G87" s="14" t="n"/>
      <c r="H87" s="14" t="n"/>
      <c r="I87" s="14" t="n"/>
      <c r="J87" s="14" t="n"/>
      <c r="K87" s="14" t="n"/>
      <c r="L87" s="14" t="n"/>
      <c r="M87" s="14" t="n"/>
      <c r="N87" s="14" t="n"/>
      <c r="O87" s="14" t="n"/>
      <c r="P87" s="15">
        <f>IF(AND($A87="",$B87=""),"",SUM(D87:O87))</f>
        <v/>
      </c>
    </row>
    <row r="88">
      <c r="A88" s="11" t="n"/>
      <c r="B88" s="11" t="n"/>
      <c r="C88">
        <f>IF($B88="","",IFERROR(IF(INDEX(Projects!$C$3:$C$44,MATCH($B88,ProjectList,0))="","",INDEX(Projects!$C$3:$C$44,MATCH($B88,ProjectList,0))),""))</f>
        <v/>
      </c>
      <c r="D88" s="14" t="n"/>
      <c r="E88" s="14" t="n"/>
      <c r="F88" s="14" t="n"/>
      <c r="G88" s="14" t="n"/>
      <c r="H88" s="14" t="n"/>
      <c r="I88" s="14" t="n"/>
      <c r="J88" s="14" t="n"/>
      <c r="K88" s="14" t="n"/>
      <c r="L88" s="14" t="n"/>
      <c r="M88" s="14" t="n"/>
      <c r="N88" s="14" t="n"/>
      <c r="O88" s="14" t="n"/>
      <c r="P88" s="15">
        <f>IF(AND($A88="",$B88=""),"",SUM(D88:O88))</f>
        <v/>
      </c>
    </row>
    <row r="89">
      <c r="A89" s="11" t="n"/>
      <c r="B89" s="11" t="n"/>
      <c r="C89">
        <f>IF($B89="","",IFERROR(IF(INDEX(Projects!$C$3:$C$44,MATCH($B89,ProjectList,0))="","",INDEX(Projects!$C$3:$C$44,MATCH($B89,ProjectList,0))),""))</f>
        <v/>
      </c>
      <c r="D89" s="14" t="n"/>
      <c r="E89" s="14" t="n"/>
      <c r="F89" s="14" t="n"/>
      <c r="G89" s="14" t="n"/>
      <c r="H89" s="14" t="n"/>
      <c r="I89" s="14" t="n"/>
      <c r="J89" s="14" t="n"/>
      <c r="K89" s="14" t="n"/>
      <c r="L89" s="14" t="n"/>
      <c r="M89" s="14" t="n"/>
      <c r="N89" s="14" t="n"/>
      <c r="O89" s="14" t="n"/>
      <c r="P89" s="15">
        <f>IF(AND($A89="",$B89=""),"",SUM(D89:O89))</f>
        <v/>
      </c>
    </row>
    <row r="90">
      <c r="A90" s="11" t="n"/>
      <c r="B90" s="11" t="n"/>
      <c r="C90">
        <f>IF($B90="","",IFERROR(IF(INDEX(Projects!$C$3:$C$44,MATCH($B90,ProjectList,0))="","",INDEX(Projects!$C$3:$C$44,MATCH($B90,ProjectList,0))),""))</f>
        <v/>
      </c>
      <c r="D90" s="14" t="n"/>
      <c r="E90" s="14" t="n"/>
      <c r="F90" s="14" t="n"/>
      <c r="G90" s="14" t="n"/>
      <c r="H90" s="14" t="n"/>
      <c r="I90" s="14" t="n"/>
      <c r="J90" s="14" t="n"/>
      <c r="K90" s="14" t="n"/>
      <c r="L90" s="14" t="n"/>
      <c r="M90" s="14" t="n"/>
      <c r="N90" s="14" t="n"/>
      <c r="O90" s="14" t="n"/>
      <c r="P90" s="15">
        <f>IF(AND($A90="",$B90=""),"",SUM(D90:O90))</f>
        <v/>
      </c>
    </row>
    <row r="91">
      <c r="A91" s="11" t="n"/>
      <c r="B91" s="11" t="n"/>
      <c r="C91">
        <f>IF($B91="","",IFERROR(IF(INDEX(Projects!$C$3:$C$44,MATCH($B91,ProjectList,0))="","",INDEX(Projects!$C$3:$C$44,MATCH($B91,ProjectList,0))),""))</f>
        <v/>
      </c>
      <c r="D91" s="14" t="n"/>
      <c r="E91" s="14" t="n"/>
      <c r="F91" s="14" t="n"/>
      <c r="G91" s="14" t="n"/>
      <c r="H91" s="14" t="n"/>
      <c r="I91" s="14" t="n"/>
      <c r="J91" s="14" t="n"/>
      <c r="K91" s="14" t="n"/>
      <c r="L91" s="14" t="n"/>
      <c r="M91" s="14" t="n"/>
      <c r="N91" s="14" t="n"/>
      <c r="O91" s="14" t="n"/>
      <c r="P91" s="15">
        <f>IF(AND($A91="",$B91=""),"",SUM(D91:O91))</f>
        <v/>
      </c>
    </row>
    <row r="92">
      <c r="A92" s="11" t="n"/>
      <c r="B92" s="11" t="n"/>
      <c r="C92">
        <f>IF($B92="","",IFERROR(IF(INDEX(Projects!$C$3:$C$44,MATCH($B92,ProjectList,0))="","",INDEX(Projects!$C$3:$C$44,MATCH($B92,ProjectList,0))),""))</f>
        <v/>
      </c>
      <c r="D92" s="14" t="n"/>
      <c r="E92" s="14" t="n"/>
      <c r="F92" s="14" t="n"/>
      <c r="G92" s="14" t="n"/>
      <c r="H92" s="14" t="n"/>
      <c r="I92" s="14" t="n"/>
      <c r="J92" s="14" t="n"/>
      <c r="K92" s="14" t="n"/>
      <c r="L92" s="14" t="n"/>
      <c r="M92" s="14" t="n"/>
      <c r="N92" s="14" t="n"/>
      <c r="O92" s="14" t="n"/>
      <c r="P92" s="15">
        <f>IF(AND($A92="",$B92=""),"",SUM(D92:O92))</f>
        <v/>
      </c>
    </row>
    <row r="93">
      <c r="A93" s="11" t="n"/>
      <c r="B93" s="11" t="n"/>
      <c r="C93">
        <f>IF($B93="","",IFERROR(IF(INDEX(Projects!$C$3:$C$44,MATCH($B93,ProjectList,0))="","",INDEX(Projects!$C$3:$C$44,MATCH($B93,ProjectList,0))),""))</f>
        <v/>
      </c>
      <c r="D93" s="14" t="n"/>
      <c r="E93" s="14" t="n"/>
      <c r="F93" s="14" t="n"/>
      <c r="G93" s="14" t="n"/>
      <c r="H93" s="14" t="n"/>
      <c r="I93" s="14" t="n"/>
      <c r="J93" s="14" t="n"/>
      <c r="K93" s="14" t="n"/>
      <c r="L93" s="14" t="n"/>
      <c r="M93" s="14" t="n"/>
      <c r="N93" s="14" t="n"/>
      <c r="O93" s="14" t="n"/>
      <c r="P93" s="15">
        <f>IF(AND($A93="",$B93=""),"",SUM(D93:O93))</f>
        <v/>
      </c>
    </row>
    <row r="94">
      <c r="A94" s="11" t="n"/>
      <c r="B94" s="11" t="n"/>
      <c r="C94">
        <f>IF($B94="","",IFERROR(IF(INDEX(Projects!$C$3:$C$44,MATCH($B94,ProjectList,0))="","",INDEX(Projects!$C$3:$C$44,MATCH($B94,ProjectList,0))),""))</f>
        <v/>
      </c>
      <c r="D94" s="14" t="n"/>
      <c r="E94" s="14" t="n"/>
      <c r="F94" s="14" t="n"/>
      <c r="G94" s="14" t="n"/>
      <c r="H94" s="14" t="n"/>
      <c r="I94" s="14" t="n"/>
      <c r="J94" s="14" t="n"/>
      <c r="K94" s="14" t="n"/>
      <c r="L94" s="14" t="n"/>
      <c r="M94" s="14" t="n"/>
      <c r="N94" s="14" t="n"/>
      <c r="O94" s="14" t="n"/>
      <c r="P94" s="15">
        <f>IF(AND($A94="",$B94=""),"",SUM(D94:O94))</f>
        <v/>
      </c>
    </row>
    <row r="95">
      <c r="A95" s="11" t="n"/>
      <c r="B95" s="11" t="n"/>
      <c r="C95">
        <f>IF($B95="","",IFERROR(IF(INDEX(Projects!$C$3:$C$44,MATCH($B95,ProjectList,0))="","",INDEX(Projects!$C$3:$C$44,MATCH($B95,ProjectList,0))),""))</f>
        <v/>
      </c>
      <c r="D95" s="14" t="n"/>
      <c r="E95" s="14" t="n"/>
      <c r="F95" s="14" t="n"/>
      <c r="G95" s="14" t="n"/>
      <c r="H95" s="14" t="n"/>
      <c r="I95" s="14" t="n"/>
      <c r="J95" s="14" t="n"/>
      <c r="K95" s="14" t="n"/>
      <c r="L95" s="14" t="n"/>
      <c r="M95" s="14" t="n"/>
      <c r="N95" s="14" t="n"/>
      <c r="O95" s="14" t="n"/>
      <c r="P95" s="15">
        <f>IF(AND($A95="",$B95=""),"",SUM(D95:O95))</f>
        <v/>
      </c>
    </row>
    <row r="96">
      <c r="A96" s="11" t="n"/>
      <c r="B96" s="11" t="n"/>
      <c r="C96">
        <f>IF($B96="","",IFERROR(IF(INDEX(Projects!$C$3:$C$44,MATCH($B96,ProjectList,0))="","",INDEX(Projects!$C$3:$C$44,MATCH($B96,ProjectList,0))),""))</f>
        <v/>
      </c>
      <c r="D96" s="14" t="n"/>
      <c r="E96" s="14" t="n"/>
      <c r="F96" s="14" t="n"/>
      <c r="G96" s="14" t="n"/>
      <c r="H96" s="14" t="n"/>
      <c r="I96" s="14" t="n"/>
      <c r="J96" s="14" t="n"/>
      <c r="K96" s="14" t="n"/>
      <c r="L96" s="14" t="n"/>
      <c r="M96" s="14" t="n"/>
      <c r="N96" s="14" t="n"/>
      <c r="O96" s="14" t="n"/>
      <c r="P96" s="15">
        <f>IF(AND($A96="",$B96=""),"",SUM(D96:O96))</f>
        <v/>
      </c>
    </row>
    <row r="97">
      <c r="A97" s="11" t="n"/>
      <c r="B97" s="11" t="n"/>
      <c r="C97">
        <f>IF($B97="","",IFERROR(IF(INDEX(Projects!$C$3:$C$44,MATCH($B97,ProjectList,0))="","",INDEX(Projects!$C$3:$C$44,MATCH($B97,ProjectList,0))),""))</f>
        <v/>
      </c>
      <c r="D97" s="14" t="n"/>
      <c r="E97" s="14" t="n"/>
      <c r="F97" s="14" t="n"/>
      <c r="G97" s="14" t="n"/>
      <c r="H97" s="14" t="n"/>
      <c r="I97" s="14" t="n"/>
      <c r="J97" s="14" t="n"/>
      <c r="K97" s="14" t="n"/>
      <c r="L97" s="14" t="n"/>
      <c r="M97" s="14" t="n"/>
      <c r="N97" s="14" t="n"/>
      <c r="O97" s="14" t="n"/>
      <c r="P97" s="15">
        <f>IF(AND($A97="",$B97=""),"",SUM(D97:O97))</f>
        <v/>
      </c>
    </row>
    <row r="98">
      <c r="A98" s="11" t="n"/>
      <c r="B98" s="11" t="n"/>
      <c r="C98">
        <f>IF($B98="","",IFERROR(IF(INDEX(Projects!$C$3:$C$44,MATCH($B98,ProjectList,0))="","",INDEX(Projects!$C$3:$C$44,MATCH($B98,ProjectList,0))),""))</f>
        <v/>
      </c>
      <c r="D98" s="14" t="n"/>
      <c r="E98" s="14" t="n"/>
      <c r="F98" s="14" t="n"/>
      <c r="G98" s="14" t="n"/>
      <c r="H98" s="14" t="n"/>
      <c r="I98" s="14" t="n"/>
      <c r="J98" s="14" t="n"/>
      <c r="K98" s="14" t="n"/>
      <c r="L98" s="14" t="n"/>
      <c r="M98" s="14" t="n"/>
      <c r="N98" s="14" t="n"/>
      <c r="O98" s="14" t="n"/>
      <c r="P98" s="15">
        <f>IF(AND($A98="",$B98=""),"",SUM(D98:O98))</f>
        <v/>
      </c>
    </row>
    <row r="99">
      <c r="A99" s="11" t="n"/>
      <c r="B99" s="11" t="n"/>
      <c r="C99">
        <f>IF($B99="","",IFERROR(IF(INDEX(Projects!$C$3:$C$44,MATCH($B99,ProjectList,0))="","",INDEX(Projects!$C$3:$C$44,MATCH($B99,ProjectList,0))),""))</f>
        <v/>
      </c>
      <c r="D99" s="14" t="n"/>
      <c r="E99" s="14" t="n"/>
      <c r="F99" s="14" t="n"/>
      <c r="G99" s="14" t="n"/>
      <c r="H99" s="14" t="n"/>
      <c r="I99" s="14" t="n"/>
      <c r="J99" s="14" t="n"/>
      <c r="K99" s="14" t="n"/>
      <c r="L99" s="14" t="n"/>
      <c r="M99" s="14" t="n"/>
      <c r="N99" s="14" t="n"/>
      <c r="O99" s="14" t="n"/>
      <c r="P99" s="15">
        <f>IF(AND($A99="",$B99=""),"",SUM(D99:O99))</f>
        <v/>
      </c>
    </row>
    <row r="100">
      <c r="A100" s="11" t="n"/>
      <c r="B100" s="11" t="n"/>
      <c r="C100">
        <f>IF($B100="","",IFERROR(IF(INDEX(Projects!$C$3:$C$44,MATCH($B100,ProjectList,0))="","",INDEX(Projects!$C$3:$C$44,MATCH($B100,ProjectList,0))),""))</f>
        <v/>
      </c>
      <c r="D100" s="14" t="n"/>
      <c r="E100" s="14" t="n"/>
      <c r="F100" s="14" t="n"/>
      <c r="G100" s="14" t="n"/>
      <c r="H100" s="14" t="n"/>
      <c r="I100" s="14" t="n"/>
      <c r="J100" s="14" t="n"/>
      <c r="K100" s="14" t="n"/>
      <c r="L100" s="14" t="n"/>
      <c r="M100" s="14" t="n"/>
      <c r="N100" s="14" t="n"/>
      <c r="O100" s="14" t="n"/>
      <c r="P100" s="15">
        <f>IF(AND($A100="",$B100=""),"",SUM(D100:O100))</f>
        <v/>
      </c>
    </row>
    <row r="101">
      <c r="A101" s="11" t="n"/>
      <c r="B101" s="11" t="n"/>
      <c r="C101">
        <f>IF($B101="","",IFERROR(IF(INDEX(Projects!$C$3:$C$44,MATCH($B101,ProjectList,0))="","",INDEX(Projects!$C$3:$C$44,MATCH($B101,ProjectList,0))),""))</f>
        <v/>
      </c>
      <c r="D101" s="14" t="n"/>
      <c r="E101" s="14" t="n"/>
      <c r="F101" s="14" t="n"/>
      <c r="G101" s="14" t="n"/>
      <c r="H101" s="14" t="n"/>
      <c r="I101" s="14" t="n"/>
      <c r="J101" s="14" t="n"/>
      <c r="K101" s="14" t="n"/>
      <c r="L101" s="14" t="n"/>
      <c r="M101" s="14" t="n"/>
      <c r="N101" s="14" t="n"/>
      <c r="O101" s="14" t="n"/>
      <c r="P101" s="15">
        <f>IF(AND($A101="",$B101=""),"",SUM(D101:O101))</f>
        <v/>
      </c>
    </row>
    <row r="102">
      <c r="A102" s="11" t="n"/>
      <c r="B102" s="11" t="n"/>
      <c r="C102">
        <f>IF($B102="","",IFERROR(IF(INDEX(Projects!$C$3:$C$44,MATCH($B102,ProjectList,0))="","",INDEX(Projects!$C$3:$C$44,MATCH($B102,ProjectList,0))),""))</f>
        <v/>
      </c>
      <c r="D102" s="14" t="n"/>
      <c r="E102" s="14" t="n"/>
      <c r="F102" s="14" t="n"/>
      <c r="G102" s="14" t="n"/>
      <c r="H102" s="14" t="n"/>
      <c r="I102" s="14" t="n"/>
      <c r="J102" s="14" t="n"/>
      <c r="K102" s="14" t="n"/>
      <c r="L102" s="14" t="n"/>
      <c r="M102" s="14" t="n"/>
      <c r="N102" s="14" t="n"/>
      <c r="O102" s="14" t="n"/>
      <c r="P102" s="15">
        <f>IF(AND($A102="",$B102=""),"",SUM(D102:O102))</f>
        <v/>
      </c>
    </row>
    <row r="103">
      <c r="A103" s="11" t="n"/>
      <c r="B103" s="11" t="n"/>
      <c r="C103">
        <f>IF($B103="","",IFERROR(IF(INDEX(Projects!$C$3:$C$44,MATCH($B103,ProjectList,0))="","",INDEX(Projects!$C$3:$C$44,MATCH($B103,ProjectList,0))),""))</f>
        <v/>
      </c>
      <c r="D103" s="14" t="n"/>
      <c r="E103" s="14" t="n"/>
      <c r="F103" s="14" t="n"/>
      <c r="G103" s="14" t="n"/>
      <c r="H103" s="14" t="n"/>
      <c r="I103" s="14" t="n"/>
      <c r="J103" s="14" t="n"/>
      <c r="K103" s="14" t="n"/>
      <c r="L103" s="14" t="n"/>
      <c r="M103" s="14" t="n"/>
      <c r="N103" s="14" t="n"/>
      <c r="O103" s="14" t="n"/>
      <c r="P103" s="15">
        <f>IF(AND($A103="",$B103=""),"",SUM(D103:O103))</f>
        <v/>
      </c>
    </row>
    <row r="104">
      <c r="A104" s="11" t="n"/>
      <c r="B104" s="11" t="n"/>
      <c r="C104">
        <f>IF($B104="","",IFERROR(IF(INDEX(Projects!$C$3:$C$44,MATCH($B104,ProjectList,0))="","",INDEX(Projects!$C$3:$C$44,MATCH($B104,ProjectList,0))),""))</f>
        <v/>
      </c>
      <c r="D104" s="14" t="n"/>
      <c r="E104" s="14" t="n"/>
      <c r="F104" s="14" t="n"/>
      <c r="G104" s="14" t="n"/>
      <c r="H104" s="14" t="n"/>
      <c r="I104" s="14" t="n"/>
      <c r="J104" s="14" t="n"/>
      <c r="K104" s="14" t="n"/>
      <c r="L104" s="14" t="n"/>
      <c r="M104" s="14" t="n"/>
      <c r="N104" s="14" t="n"/>
      <c r="O104" s="14" t="n"/>
      <c r="P104" s="15">
        <f>IF(AND($A104="",$B104=""),"",SUM(D104:O104))</f>
        <v/>
      </c>
    </row>
    <row r="105">
      <c r="A105" s="11" t="n"/>
      <c r="B105" s="11" t="n"/>
      <c r="C105">
        <f>IF($B105="","",IFERROR(IF(INDEX(Projects!$C$3:$C$44,MATCH($B105,ProjectList,0))="","",INDEX(Projects!$C$3:$C$44,MATCH($B105,ProjectList,0))),""))</f>
        <v/>
      </c>
      <c r="D105" s="14" t="n"/>
      <c r="E105" s="14" t="n"/>
      <c r="F105" s="14" t="n"/>
      <c r="G105" s="14" t="n"/>
      <c r="H105" s="14" t="n"/>
      <c r="I105" s="14" t="n"/>
      <c r="J105" s="14" t="n"/>
      <c r="K105" s="14" t="n"/>
      <c r="L105" s="14" t="n"/>
      <c r="M105" s="14" t="n"/>
      <c r="N105" s="14" t="n"/>
      <c r="O105" s="14" t="n"/>
      <c r="P105" s="15">
        <f>IF(AND($A105="",$B105=""),"",SUM(D105:O105))</f>
        <v/>
      </c>
    </row>
    <row r="106">
      <c r="A106" s="11" t="n"/>
      <c r="B106" s="11" t="n"/>
      <c r="C106">
        <f>IF($B106="","",IFERROR(IF(INDEX(Projects!$C$3:$C$44,MATCH($B106,ProjectList,0))="","",INDEX(Projects!$C$3:$C$44,MATCH($B106,ProjectList,0))),""))</f>
        <v/>
      </c>
      <c r="D106" s="14" t="n"/>
      <c r="E106" s="14" t="n"/>
      <c r="F106" s="14" t="n"/>
      <c r="G106" s="14" t="n"/>
      <c r="H106" s="14" t="n"/>
      <c r="I106" s="14" t="n"/>
      <c r="J106" s="14" t="n"/>
      <c r="K106" s="14" t="n"/>
      <c r="L106" s="14" t="n"/>
      <c r="M106" s="14" t="n"/>
      <c r="N106" s="14" t="n"/>
      <c r="O106" s="14" t="n"/>
      <c r="P106" s="15">
        <f>IF(AND($A106="",$B106=""),"",SUM(D106:O106))</f>
        <v/>
      </c>
    </row>
    <row r="107">
      <c r="A107" s="11" t="n"/>
      <c r="B107" s="11" t="n"/>
      <c r="C107">
        <f>IF($B107="","",IFERROR(IF(INDEX(Projects!$C$3:$C$44,MATCH($B107,ProjectList,0))="","",INDEX(Projects!$C$3:$C$44,MATCH($B107,ProjectList,0))),""))</f>
        <v/>
      </c>
      <c r="D107" s="14" t="n"/>
      <c r="E107" s="14" t="n"/>
      <c r="F107" s="14" t="n"/>
      <c r="G107" s="14" t="n"/>
      <c r="H107" s="14" t="n"/>
      <c r="I107" s="14" t="n"/>
      <c r="J107" s="14" t="n"/>
      <c r="K107" s="14" t="n"/>
      <c r="L107" s="14" t="n"/>
      <c r="M107" s="14" t="n"/>
      <c r="N107" s="14" t="n"/>
      <c r="O107" s="14" t="n"/>
      <c r="P107" s="15">
        <f>IF(AND($A107="",$B107=""),"",SUM(D107:O107))</f>
        <v/>
      </c>
    </row>
    <row r="108">
      <c r="A108" s="11" t="n"/>
      <c r="B108" s="11" t="n"/>
      <c r="C108">
        <f>IF($B108="","",IFERROR(IF(INDEX(Projects!$C$3:$C$44,MATCH($B108,ProjectList,0))="","",INDEX(Projects!$C$3:$C$44,MATCH($B108,ProjectList,0))),""))</f>
        <v/>
      </c>
      <c r="D108" s="14" t="n"/>
      <c r="E108" s="14" t="n"/>
      <c r="F108" s="14" t="n"/>
      <c r="G108" s="14" t="n"/>
      <c r="H108" s="14" t="n"/>
      <c r="I108" s="14" t="n"/>
      <c r="J108" s="14" t="n"/>
      <c r="K108" s="14" t="n"/>
      <c r="L108" s="14" t="n"/>
      <c r="M108" s="14" t="n"/>
      <c r="N108" s="14" t="n"/>
      <c r="O108" s="14" t="n"/>
      <c r="P108" s="15">
        <f>IF(AND($A108="",$B108=""),"",SUM(D108:O108))</f>
        <v/>
      </c>
    </row>
    <row r="109">
      <c r="A109" s="11" t="n"/>
      <c r="B109" s="11" t="n"/>
      <c r="C109">
        <f>IF($B109="","",IFERROR(IF(INDEX(Projects!$C$3:$C$44,MATCH($B109,ProjectList,0))="","",INDEX(Projects!$C$3:$C$44,MATCH($B109,ProjectList,0))),""))</f>
        <v/>
      </c>
      <c r="D109" s="14" t="n"/>
      <c r="E109" s="14" t="n"/>
      <c r="F109" s="14" t="n"/>
      <c r="G109" s="14" t="n"/>
      <c r="H109" s="14" t="n"/>
      <c r="I109" s="14" t="n"/>
      <c r="J109" s="14" t="n"/>
      <c r="K109" s="14" t="n"/>
      <c r="L109" s="14" t="n"/>
      <c r="M109" s="14" t="n"/>
      <c r="N109" s="14" t="n"/>
      <c r="O109" s="14" t="n"/>
      <c r="P109" s="15">
        <f>IF(AND($A109="",$B109=""),"",SUM(D109:O109))</f>
        <v/>
      </c>
    </row>
    <row r="110">
      <c r="A110" s="11" t="n"/>
      <c r="B110" s="11" t="n"/>
      <c r="C110">
        <f>IF($B110="","",IFERROR(IF(INDEX(Projects!$C$3:$C$44,MATCH($B110,ProjectList,0))="","",INDEX(Projects!$C$3:$C$44,MATCH($B110,ProjectList,0))),""))</f>
        <v/>
      </c>
      <c r="D110" s="14" t="n"/>
      <c r="E110" s="14" t="n"/>
      <c r="F110" s="14" t="n"/>
      <c r="G110" s="14" t="n"/>
      <c r="H110" s="14" t="n"/>
      <c r="I110" s="14" t="n"/>
      <c r="J110" s="14" t="n"/>
      <c r="K110" s="14" t="n"/>
      <c r="L110" s="14" t="n"/>
      <c r="M110" s="14" t="n"/>
      <c r="N110" s="14" t="n"/>
      <c r="O110" s="14" t="n"/>
      <c r="P110" s="15">
        <f>IF(AND($A110="",$B110=""),"",SUM(D110:O110))</f>
        <v/>
      </c>
    </row>
    <row r="111">
      <c r="A111" s="11" t="n"/>
      <c r="B111" s="11" t="n"/>
      <c r="C111">
        <f>IF($B111="","",IFERROR(IF(INDEX(Projects!$C$3:$C$44,MATCH($B111,ProjectList,0))="","",INDEX(Projects!$C$3:$C$44,MATCH($B111,ProjectList,0))),""))</f>
        <v/>
      </c>
      <c r="D111" s="14" t="n"/>
      <c r="E111" s="14" t="n"/>
      <c r="F111" s="14" t="n"/>
      <c r="G111" s="14" t="n"/>
      <c r="H111" s="14" t="n"/>
      <c r="I111" s="14" t="n"/>
      <c r="J111" s="14" t="n"/>
      <c r="K111" s="14" t="n"/>
      <c r="L111" s="14" t="n"/>
      <c r="M111" s="14" t="n"/>
      <c r="N111" s="14" t="n"/>
      <c r="O111" s="14" t="n"/>
      <c r="P111" s="15">
        <f>IF(AND($A111="",$B111=""),"",SUM(D111:O111))</f>
        <v/>
      </c>
    </row>
    <row r="112">
      <c r="A112" s="11" t="n"/>
      <c r="B112" s="11" t="n"/>
      <c r="C112">
        <f>IF($B112="","",IFERROR(IF(INDEX(Projects!$C$3:$C$44,MATCH($B112,ProjectList,0))="","",INDEX(Projects!$C$3:$C$44,MATCH($B112,ProjectList,0))),""))</f>
        <v/>
      </c>
      <c r="D112" s="14" t="n"/>
      <c r="E112" s="14" t="n"/>
      <c r="F112" s="14" t="n"/>
      <c r="G112" s="14" t="n"/>
      <c r="H112" s="14" t="n"/>
      <c r="I112" s="14" t="n"/>
      <c r="J112" s="14" t="n"/>
      <c r="K112" s="14" t="n"/>
      <c r="L112" s="14" t="n"/>
      <c r="M112" s="14" t="n"/>
      <c r="N112" s="14" t="n"/>
      <c r="O112" s="14" t="n"/>
      <c r="P112" s="15">
        <f>IF(AND($A112="",$B112=""),"",SUM(D112:O112))</f>
        <v/>
      </c>
    </row>
    <row r="113">
      <c r="A113" s="11" t="n"/>
      <c r="B113" s="11" t="n"/>
      <c r="C113">
        <f>IF($B113="","",IFERROR(IF(INDEX(Projects!$C$3:$C$44,MATCH($B113,ProjectList,0))="","",INDEX(Projects!$C$3:$C$44,MATCH($B113,ProjectList,0))),""))</f>
        <v/>
      </c>
      <c r="D113" s="14" t="n"/>
      <c r="E113" s="14" t="n"/>
      <c r="F113" s="14" t="n"/>
      <c r="G113" s="14" t="n"/>
      <c r="H113" s="14" t="n"/>
      <c r="I113" s="14" t="n"/>
      <c r="J113" s="14" t="n"/>
      <c r="K113" s="14" t="n"/>
      <c r="L113" s="14" t="n"/>
      <c r="M113" s="14" t="n"/>
      <c r="N113" s="14" t="n"/>
      <c r="O113" s="14" t="n"/>
      <c r="P113" s="15">
        <f>IF(AND($A113="",$B113=""),"",SUM(D113:O113))</f>
        <v/>
      </c>
    </row>
    <row r="114">
      <c r="A114" s="11" t="n"/>
      <c r="B114" s="11" t="n"/>
      <c r="C114">
        <f>IF($B114="","",IFERROR(IF(INDEX(Projects!$C$3:$C$44,MATCH($B114,ProjectList,0))="","",INDEX(Projects!$C$3:$C$44,MATCH($B114,ProjectList,0))),""))</f>
        <v/>
      </c>
      <c r="D114" s="14" t="n"/>
      <c r="E114" s="14" t="n"/>
      <c r="F114" s="14" t="n"/>
      <c r="G114" s="14" t="n"/>
      <c r="H114" s="14" t="n"/>
      <c r="I114" s="14" t="n"/>
      <c r="J114" s="14" t="n"/>
      <c r="K114" s="14" t="n"/>
      <c r="L114" s="14" t="n"/>
      <c r="M114" s="14" t="n"/>
      <c r="N114" s="14" t="n"/>
      <c r="O114" s="14" t="n"/>
      <c r="P114" s="15">
        <f>IF(AND($A114="",$B114=""),"",SUM(D114:O114))</f>
        <v/>
      </c>
    </row>
    <row r="115">
      <c r="A115" s="11" t="n"/>
      <c r="B115" s="11" t="n"/>
      <c r="C115">
        <f>IF($B115="","",IFERROR(IF(INDEX(Projects!$C$3:$C$44,MATCH($B115,ProjectList,0))="","",INDEX(Projects!$C$3:$C$44,MATCH($B115,ProjectList,0))),""))</f>
        <v/>
      </c>
      <c r="D115" s="14" t="n"/>
      <c r="E115" s="14" t="n"/>
      <c r="F115" s="14" t="n"/>
      <c r="G115" s="14" t="n"/>
      <c r="H115" s="14" t="n"/>
      <c r="I115" s="14" t="n"/>
      <c r="J115" s="14" t="n"/>
      <c r="K115" s="14" t="n"/>
      <c r="L115" s="14" t="n"/>
      <c r="M115" s="14" t="n"/>
      <c r="N115" s="14" t="n"/>
      <c r="O115" s="14" t="n"/>
      <c r="P115" s="15">
        <f>IF(AND($A115="",$B115=""),"",SUM(D115:O115))</f>
        <v/>
      </c>
    </row>
    <row r="116">
      <c r="A116" s="11" t="n"/>
      <c r="B116" s="11" t="n"/>
      <c r="C116">
        <f>IF($B116="","",IFERROR(IF(INDEX(Projects!$C$3:$C$44,MATCH($B116,ProjectList,0))="","",INDEX(Projects!$C$3:$C$44,MATCH($B116,ProjectList,0))),""))</f>
        <v/>
      </c>
      <c r="D116" s="14" t="n"/>
      <c r="E116" s="14" t="n"/>
      <c r="F116" s="14" t="n"/>
      <c r="G116" s="14" t="n"/>
      <c r="H116" s="14" t="n"/>
      <c r="I116" s="14" t="n"/>
      <c r="J116" s="14" t="n"/>
      <c r="K116" s="14" t="n"/>
      <c r="L116" s="14" t="n"/>
      <c r="M116" s="14" t="n"/>
      <c r="N116" s="14" t="n"/>
      <c r="O116" s="14" t="n"/>
      <c r="P116" s="15">
        <f>IF(AND($A116="",$B116=""),"",SUM(D116:O116))</f>
        <v/>
      </c>
    </row>
    <row r="117">
      <c r="A117" s="11" t="n"/>
      <c r="B117" s="11" t="n"/>
      <c r="C117">
        <f>IF($B117="","",IFERROR(IF(INDEX(Projects!$C$3:$C$44,MATCH($B117,ProjectList,0))="","",INDEX(Projects!$C$3:$C$44,MATCH($B117,ProjectList,0))),""))</f>
        <v/>
      </c>
      <c r="D117" s="14" t="n"/>
      <c r="E117" s="14" t="n"/>
      <c r="F117" s="14" t="n"/>
      <c r="G117" s="14" t="n"/>
      <c r="H117" s="14" t="n"/>
      <c r="I117" s="14" t="n"/>
      <c r="J117" s="14" t="n"/>
      <c r="K117" s="14" t="n"/>
      <c r="L117" s="14" t="n"/>
      <c r="M117" s="14" t="n"/>
      <c r="N117" s="14" t="n"/>
      <c r="O117" s="14" t="n"/>
      <c r="P117" s="15">
        <f>IF(AND($A117="",$B117=""),"",SUM(D117:O117))</f>
        <v/>
      </c>
    </row>
    <row r="118">
      <c r="A118" s="11" t="n"/>
      <c r="B118" s="11" t="n"/>
      <c r="C118">
        <f>IF($B118="","",IFERROR(IF(INDEX(Projects!$C$3:$C$44,MATCH($B118,ProjectList,0))="","",INDEX(Projects!$C$3:$C$44,MATCH($B118,ProjectList,0))),""))</f>
        <v/>
      </c>
      <c r="D118" s="14" t="n"/>
      <c r="E118" s="14" t="n"/>
      <c r="F118" s="14" t="n"/>
      <c r="G118" s="14" t="n"/>
      <c r="H118" s="14" t="n"/>
      <c r="I118" s="14" t="n"/>
      <c r="J118" s="14" t="n"/>
      <c r="K118" s="14" t="n"/>
      <c r="L118" s="14" t="n"/>
      <c r="M118" s="14" t="n"/>
      <c r="N118" s="14" t="n"/>
      <c r="O118" s="14" t="n"/>
      <c r="P118" s="15">
        <f>IF(AND($A118="",$B118=""),"",SUM(D118:O118))</f>
        <v/>
      </c>
    </row>
    <row r="119">
      <c r="A119" s="11" t="n"/>
      <c r="B119" s="11" t="n"/>
      <c r="C119">
        <f>IF($B119="","",IFERROR(IF(INDEX(Projects!$C$3:$C$44,MATCH($B119,ProjectList,0))="","",INDEX(Projects!$C$3:$C$44,MATCH($B119,ProjectList,0))),""))</f>
        <v/>
      </c>
      <c r="D119" s="14" t="n"/>
      <c r="E119" s="14" t="n"/>
      <c r="F119" s="14" t="n"/>
      <c r="G119" s="14" t="n"/>
      <c r="H119" s="14" t="n"/>
      <c r="I119" s="14" t="n"/>
      <c r="J119" s="14" t="n"/>
      <c r="K119" s="14" t="n"/>
      <c r="L119" s="14" t="n"/>
      <c r="M119" s="14" t="n"/>
      <c r="N119" s="14" t="n"/>
      <c r="O119" s="14" t="n"/>
      <c r="P119" s="15">
        <f>IF(AND($A119="",$B119=""),"",SUM(D119:O119))</f>
        <v/>
      </c>
    </row>
    <row r="120">
      <c r="A120" s="11" t="n"/>
      <c r="B120" s="11" t="n"/>
      <c r="C120">
        <f>IF($B120="","",IFERROR(IF(INDEX(Projects!$C$3:$C$44,MATCH($B120,ProjectList,0))="","",INDEX(Projects!$C$3:$C$44,MATCH($B120,ProjectList,0))),""))</f>
        <v/>
      </c>
      <c r="D120" s="14" t="n"/>
      <c r="E120" s="14" t="n"/>
      <c r="F120" s="14" t="n"/>
      <c r="G120" s="14" t="n"/>
      <c r="H120" s="14" t="n"/>
      <c r="I120" s="14" t="n"/>
      <c r="J120" s="14" t="n"/>
      <c r="K120" s="14" t="n"/>
      <c r="L120" s="14" t="n"/>
      <c r="M120" s="14" t="n"/>
      <c r="N120" s="14" t="n"/>
      <c r="O120" s="14" t="n"/>
      <c r="P120" s="15">
        <f>IF(AND($A120="",$B120=""),"",SUM(D120:O120))</f>
        <v/>
      </c>
    </row>
    <row r="121">
      <c r="A121" s="11" t="n"/>
      <c r="B121" s="11" t="n"/>
      <c r="C121">
        <f>IF($B121="","",IFERROR(IF(INDEX(Projects!$C$3:$C$44,MATCH($B121,ProjectList,0))="","",INDEX(Projects!$C$3:$C$44,MATCH($B121,ProjectList,0))),""))</f>
        <v/>
      </c>
      <c r="D121" s="14" t="n"/>
      <c r="E121" s="14" t="n"/>
      <c r="F121" s="14" t="n"/>
      <c r="G121" s="14" t="n"/>
      <c r="H121" s="14" t="n"/>
      <c r="I121" s="14" t="n"/>
      <c r="J121" s="14" t="n"/>
      <c r="K121" s="14" t="n"/>
      <c r="L121" s="14" t="n"/>
      <c r="M121" s="14" t="n"/>
      <c r="N121" s="14" t="n"/>
      <c r="O121" s="14" t="n"/>
      <c r="P121" s="15">
        <f>IF(AND($A121="",$B121=""),"",SUM(D121:O121))</f>
        <v/>
      </c>
    </row>
    <row r="122">
      <c r="A122" s="11" t="n"/>
      <c r="B122" s="11" t="n"/>
      <c r="C122">
        <f>IF($B122="","",IFERROR(IF(INDEX(Projects!$C$3:$C$44,MATCH($B122,ProjectList,0))="","",INDEX(Projects!$C$3:$C$44,MATCH($B122,ProjectList,0))),""))</f>
        <v/>
      </c>
      <c r="D122" s="14" t="n"/>
      <c r="E122" s="14" t="n"/>
      <c r="F122" s="14" t="n"/>
      <c r="G122" s="14" t="n"/>
      <c r="H122" s="14" t="n"/>
      <c r="I122" s="14" t="n"/>
      <c r="J122" s="14" t="n"/>
      <c r="K122" s="14" t="n"/>
      <c r="L122" s="14" t="n"/>
      <c r="M122" s="14" t="n"/>
      <c r="N122" s="14" t="n"/>
      <c r="O122" s="14" t="n"/>
      <c r="P122" s="15">
        <f>IF(AND($A122="",$B122=""),"",SUM(D122:O122))</f>
        <v/>
      </c>
    </row>
    <row r="123">
      <c r="A123" s="11" t="n"/>
      <c r="B123" s="11" t="n"/>
      <c r="C123">
        <f>IF($B123="","",IFERROR(IF(INDEX(Projects!$C$3:$C$44,MATCH($B123,ProjectList,0))="","",INDEX(Projects!$C$3:$C$44,MATCH($B123,ProjectList,0))),""))</f>
        <v/>
      </c>
      <c r="D123" s="14" t="n"/>
      <c r="E123" s="14" t="n"/>
      <c r="F123" s="14" t="n"/>
      <c r="G123" s="14" t="n"/>
      <c r="H123" s="14" t="n"/>
      <c r="I123" s="14" t="n"/>
      <c r="J123" s="14" t="n"/>
      <c r="K123" s="14" t="n"/>
      <c r="L123" s="14" t="n"/>
      <c r="M123" s="14" t="n"/>
      <c r="N123" s="14" t="n"/>
      <c r="O123" s="14" t="n"/>
      <c r="P123" s="15">
        <f>IF(AND($A123="",$B123=""),"",SUM(D123:O123))</f>
        <v/>
      </c>
    </row>
    <row r="124">
      <c r="A124" s="11" t="n"/>
      <c r="B124" s="11" t="n"/>
      <c r="C124">
        <f>IF($B124="","",IFERROR(IF(INDEX(Projects!$C$3:$C$44,MATCH($B124,ProjectList,0))="","",INDEX(Projects!$C$3:$C$44,MATCH($B124,ProjectList,0))),""))</f>
        <v/>
      </c>
      <c r="D124" s="14" t="n"/>
      <c r="E124" s="14" t="n"/>
      <c r="F124" s="14" t="n"/>
      <c r="G124" s="14" t="n"/>
      <c r="H124" s="14" t="n"/>
      <c r="I124" s="14" t="n"/>
      <c r="J124" s="14" t="n"/>
      <c r="K124" s="14" t="n"/>
      <c r="L124" s="14" t="n"/>
      <c r="M124" s="14" t="n"/>
      <c r="N124" s="14" t="n"/>
      <c r="O124" s="14" t="n"/>
      <c r="P124" s="15">
        <f>IF(AND($A124="",$B124=""),"",SUM(D124:O124))</f>
        <v/>
      </c>
    </row>
    <row r="125">
      <c r="A125" s="11" t="n"/>
      <c r="B125" s="11" t="n"/>
      <c r="C125">
        <f>IF($B125="","",IFERROR(IF(INDEX(Projects!$C$3:$C$44,MATCH($B125,ProjectList,0))="","",INDEX(Projects!$C$3:$C$44,MATCH($B125,ProjectList,0))),""))</f>
        <v/>
      </c>
      <c r="D125" s="14" t="n"/>
      <c r="E125" s="14" t="n"/>
      <c r="F125" s="14" t="n"/>
      <c r="G125" s="14" t="n"/>
      <c r="H125" s="14" t="n"/>
      <c r="I125" s="14" t="n"/>
      <c r="J125" s="14" t="n"/>
      <c r="K125" s="14" t="n"/>
      <c r="L125" s="14" t="n"/>
      <c r="M125" s="14" t="n"/>
      <c r="N125" s="14" t="n"/>
      <c r="O125" s="14" t="n"/>
      <c r="P125" s="15">
        <f>IF(AND($A125="",$B125=""),"",SUM(D125:O125))</f>
        <v/>
      </c>
    </row>
    <row r="126">
      <c r="A126" s="11" t="n"/>
      <c r="B126" s="11" t="n"/>
      <c r="C126">
        <f>IF($B126="","",IFERROR(IF(INDEX(Projects!$C$3:$C$44,MATCH($B126,ProjectList,0))="","",INDEX(Projects!$C$3:$C$44,MATCH($B126,ProjectList,0))),""))</f>
        <v/>
      </c>
      <c r="D126" s="14" t="n"/>
      <c r="E126" s="14" t="n"/>
      <c r="F126" s="14" t="n"/>
      <c r="G126" s="14" t="n"/>
      <c r="H126" s="14" t="n"/>
      <c r="I126" s="14" t="n"/>
      <c r="J126" s="14" t="n"/>
      <c r="K126" s="14" t="n"/>
      <c r="L126" s="14" t="n"/>
      <c r="M126" s="14" t="n"/>
      <c r="N126" s="14" t="n"/>
      <c r="O126" s="14" t="n"/>
      <c r="P126" s="15">
        <f>IF(AND($A126="",$B126=""),"",SUM(D126:O126))</f>
        <v/>
      </c>
    </row>
    <row r="127">
      <c r="A127" s="11" t="n"/>
      <c r="B127" s="11" t="n"/>
      <c r="C127">
        <f>IF($B127="","",IFERROR(IF(INDEX(Projects!$C$3:$C$44,MATCH($B127,ProjectList,0))="","",INDEX(Projects!$C$3:$C$44,MATCH($B127,ProjectList,0))),""))</f>
        <v/>
      </c>
      <c r="D127" s="14" t="n"/>
      <c r="E127" s="14" t="n"/>
      <c r="F127" s="14" t="n"/>
      <c r="G127" s="14" t="n"/>
      <c r="H127" s="14" t="n"/>
      <c r="I127" s="14" t="n"/>
      <c r="J127" s="14" t="n"/>
      <c r="K127" s="14" t="n"/>
      <c r="L127" s="14" t="n"/>
      <c r="M127" s="14" t="n"/>
      <c r="N127" s="14" t="n"/>
      <c r="O127" s="14" t="n"/>
      <c r="P127" s="15">
        <f>IF(AND($A127="",$B127=""),"",SUM(D127:O127))</f>
        <v/>
      </c>
    </row>
    <row r="128">
      <c r="A128" s="11" t="n"/>
      <c r="B128" s="11" t="n"/>
      <c r="C128">
        <f>IF($B128="","",IFERROR(IF(INDEX(Projects!$C$3:$C$44,MATCH($B128,ProjectList,0))="","",INDEX(Projects!$C$3:$C$44,MATCH($B128,ProjectList,0))),""))</f>
        <v/>
      </c>
      <c r="D128" s="14" t="n"/>
      <c r="E128" s="14" t="n"/>
      <c r="F128" s="14" t="n"/>
      <c r="G128" s="14" t="n"/>
      <c r="H128" s="14" t="n"/>
      <c r="I128" s="14" t="n"/>
      <c r="J128" s="14" t="n"/>
      <c r="K128" s="14" t="n"/>
      <c r="L128" s="14" t="n"/>
      <c r="M128" s="14" t="n"/>
      <c r="N128" s="14" t="n"/>
      <c r="O128" s="14" t="n"/>
      <c r="P128" s="15">
        <f>IF(AND($A128="",$B128=""),"",SUM(D128:O128))</f>
        <v/>
      </c>
    </row>
    <row r="129">
      <c r="A129" s="11" t="n"/>
      <c r="B129" s="11" t="n"/>
      <c r="C129">
        <f>IF($B129="","",IFERROR(IF(INDEX(Projects!$C$3:$C$44,MATCH($B129,ProjectList,0))="","",INDEX(Projects!$C$3:$C$44,MATCH($B129,ProjectList,0))),""))</f>
        <v/>
      </c>
      <c r="D129" s="14" t="n"/>
      <c r="E129" s="14" t="n"/>
      <c r="F129" s="14" t="n"/>
      <c r="G129" s="14" t="n"/>
      <c r="H129" s="14" t="n"/>
      <c r="I129" s="14" t="n"/>
      <c r="J129" s="14" t="n"/>
      <c r="K129" s="14" t="n"/>
      <c r="L129" s="14" t="n"/>
      <c r="M129" s="14" t="n"/>
      <c r="N129" s="14" t="n"/>
      <c r="O129" s="14" t="n"/>
      <c r="P129" s="15">
        <f>IF(AND($A129="",$B129=""),"",SUM(D129:O129))</f>
        <v/>
      </c>
    </row>
    <row r="130">
      <c r="A130" s="11" t="n"/>
      <c r="B130" s="11" t="n"/>
      <c r="C130">
        <f>IF($B130="","",IFERROR(IF(INDEX(Projects!$C$3:$C$44,MATCH($B130,ProjectList,0))="","",INDEX(Projects!$C$3:$C$44,MATCH($B130,ProjectList,0))),""))</f>
        <v/>
      </c>
      <c r="D130" s="14" t="n"/>
      <c r="E130" s="14" t="n"/>
      <c r="F130" s="14" t="n"/>
      <c r="G130" s="14" t="n"/>
      <c r="H130" s="14" t="n"/>
      <c r="I130" s="14" t="n"/>
      <c r="J130" s="14" t="n"/>
      <c r="K130" s="14" t="n"/>
      <c r="L130" s="14" t="n"/>
      <c r="M130" s="14" t="n"/>
      <c r="N130" s="14" t="n"/>
      <c r="O130" s="14" t="n"/>
      <c r="P130" s="15">
        <f>IF(AND($A130="",$B130=""),"",SUM(D130:O130))</f>
        <v/>
      </c>
    </row>
    <row r="131">
      <c r="A131" s="11" t="n"/>
      <c r="B131" s="11" t="n"/>
      <c r="C131">
        <f>IF($B131="","",IFERROR(IF(INDEX(Projects!$C$3:$C$44,MATCH($B131,ProjectList,0))="","",INDEX(Projects!$C$3:$C$44,MATCH($B131,ProjectList,0))),""))</f>
        <v/>
      </c>
      <c r="D131" s="14" t="n"/>
      <c r="E131" s="14" t="n"/>
      <c r="F131" s="14" t="n"/>
      <c r="G131" s="14" t="n"/>
      <c r="H131" s="14" t="n"/>
      <c r="I131" s="14" t="n"/>
      <c r="J131" s="14" t="n"/>
      <c r="K131" s="14" t="n"/>
      <c r="L131" s="14" t="n"/>
      <c r="M131" s="14" t="n"/>
      <c r="N131" s="14" t="n"/>
      <c r="O131" s="14" t="n"/>
      <c r="P131" s="15">
        <f>IF(AND($A131="",$B131=""),"",SUM(D131:O131))</f>
        <v/>
      </c>
    </row>
    <row r="132">
      <c r="A132" s="11" t="n"/>
      <c r="B132" s="11" t="n"/>
      <c r="C132">
        <f>IF($B132="","",IFERROR(IF(INDEX(Projects!$C$3:$C$44,MATCH($B132,ProjectList,0))="","",INDEX(Projects!$C$3:$C$44,MATCH($B132,ProjectList,0))),""))</f>
        <v/>
      </c>
      <c r="D132" s="14" t="n"/>
      <c r="E132" s="14" t="n"/>
      <c r="F132" s="14" t="n"/>
      <c r="G132" s="14" t="n"/>
      <c r="H132" s="14" t="n"/>
      <c r="I132" s="14" t="n"/>
      <c r="J132" s="14" t="n"/>
      <c r="K132" s="14" t="n"/>
      <c r="L132" s="14" t="n"/>
      <c r="M132" s="14" t="n"/>
      <c r="N132" s="14" t="n"/>
      <c r="O132" s="14" t="n"/>
      <c r="P132" s="15">
        <f>IF(AND($A132="",$B132=""),"",SUM(D132:O132))</f>
        <v/>
      </c>
    </row>
    <row r="133">
      <c r="A133" s="11" t="n"/>
      <c r="B133" s="11" t="n"/>
      <c r="C133">
        <f>IF($B133="","",IFERROR(IF(INDEX(Projects!$C$3:$C$44,MATCH($B133,ProjectList,0))="","",INDEX(Projects!$C$3:$C$44,MATCH($B133,ProjectList,0))),""))</f>
        <v/>
      </c>
      <c r="D133" s="14" t="n"/>
      <c r="E133" s="14" t="n"/>
      <c r="F133" s="14" t="n"/>
      <c r="G133" s="14" t="n"/>
      <c r="H133" s="14" t="n"/>
      <c r="I133" s="14" t="n"/>
      <c r="J133" s="14" t="n"/>
      <c r="K133" s="14" t="n"/>
      <c r="L133" s="14" t="n"/>
      <c r="M133" s="14" t="n"/>
      <c r="N133" s="14" t="n"/>
      <c r="O133" s="14" t="n"/>
      <c r="P133" s="15">
        <f>IF(AND($A133="",$B133=""),"",SUM(D133:O133))</f>
        <v/>
      </c>
    </row>
    <row r="134">
      <c r="A134" s="11" t="n"/>
      <c r="B134" s="11" t="n"/>
      <c r="C134">
        <f>IF($B134="","",IFERROR(IF(INDEX(Projects!$C$3:$C$44,MATCH($B134,ProjectList,0))="","",INDEX(Projects!$C$3:$C$44,MATCH($B134,ProjectList,0))),""))</f>
        <v/>
      </c>
      <c r="D134" s="14" t="n"/>
      <c r="E134" s="14" t="n"/>
      <c r="F134" s="14" t="n"/>
      <c r="G134" s="14" t="n"/>
      <c r="H134" s="14" t="n"/>
      <c r="I134" s="14" t="n"/>
      <c r="J134" s="14" t="n"/>
      <c r="K134" s="14" t="n"/>
      <c r="L134" s="14" t="n"/>
      <c r="M134" s="14" t="n"/>
      <c r="N134" s="14" t="n"/>
      <c r="O134" s="14" t="n"/>
      <c r="P134" s="15">
        <f>IF(AND($A134="",$B134=""),"",SUM(D134:O134))</f>
        <v/>
      </c>
    </row>
    <row r="135">
      <c r="A135" s="11" t="n"/>
      <c r="B135" s="11" t="n"/>
      <c r="C135">
        <f>IF($B135="","",IFERROR(IF(INDEX(Projects!$C$3:$C$44,MATCH($B135,ProjectList,0))="","",INDEX(Projects!$C$3:$C$44,MATCH($B135,ProjectList,0))),""))</f>
        <v/>
      </c>
      <c r="D135" s="14" t="n"/>
      <c r="E135" s="14" t="n"/>
      <c r="F135" s="14" t="n"/>
      <c r="G135" s="14" t="n"/>
      <c r="H135" s="14" t="n"/>
      <c r="I135" s="14" t="n"/>
      <c r="J135" s="14" t="n"/>
      <c r="K135" s="14" t="n"/>
      <c r="L135" s="14" t="n"/>
      <c r="M135" s="14" t="n"/>
      <c r="N135" s="14" t="n"/>
      <c r="O135" s="14" t="n"/>
      <c r="P135" s="15">
        <f>IF(AND($A135="",$B135=""),"",SUM(D135:O135))</f>
        <v/>
      </c>
    </row>
    <row r="136">
      <c r="A136" s="11" t="n"/>
      <c r="B136" s="11" t="n"/>
      <c r="C136">
        <f>IF($B136="","",IFERROR(IF(INDEX(Projects!$C$3:$C$44,MATCH($B136,ProjectList,0))="","",INDEX(Projects!$C$3:$C$44,MATCH($B136,ProjectList,0))),""))</f>
        <v/>
      </c>
      <c r="D136" s="14" t="n"/>
      <c r="E136" s="14" t="n"/>
      <c r="F136" s="14" t="n"/>
      <c r="G136" s="14" t="n"/>
      <c r="H136" s="14" t="n"/>
      <c r="I136" s="14" t="n"/>
      <c r="J136" s="14" t="n"/>
      <c r="K136" s="14" t="n"/>
      <c r="L136" s="14" t="n"/>
      <c r="M136" s="14" t="n"/>
      <c r="N136" s="14" t="n"/>
      <c r="O136" s="14" t="n"/>
      <c r="P136" s="15">
        <f>IF(AND($A136="",$B136=""),"",SUM(D136:O136))</f>
        <v/>
      </c>
    </row>
    <row r="137">
      <c r="A137" s="11" t="n"/>
      <c r="B137" s="11" t="n"/>
      <c r="C137">
        <f>IF($B137="","",IFERROR(IF(INDEX(Projects!$C$3:$C$44,MATCH($B137,ProjectList,0))="","",INDEX(Projects!$C$3:$C$44,MATCH($B137,ProjectList,0))),""))</f>
        <v/>
      </c>
      <c r="D137" s="14" t="n"/>
      <c r="E137" s="14" t="n"/>
      <c r="F137" s="14" t="n"/>
      <c r="G137" s="14" t="n"/>
      <c r="H137" s="14" t="n"/>
      <c r="I137" s="14" t="n"/>
      <c r="J137" s="14" t="n"/>
      <c r="K137" s="14" t="n"/>
      <c r="L137" s="14" t="n"/>
      <c r="M137" s="14" t="n"/>
      <c r="N137" s="14" t="n"/>
      <c r="O137" s="14" t="n"/>
      <c r="P137" s="15">
        <f>IF(AND($A137="",$B137=""),"",SUM(D137:O137))</f>
        <v/>
      </c>
    </row>
    <row r="138">
      <c r="A138" s="11" t="n"/>
      <c r="B138" s="11" t="n"/>
      <c r="C138">
        <f>IF($B138="","",IFERROR(IF(INDEX(Projects!$C$3:$C$44,MATCH($B138,ProjectList,0))="","",INDEX(Projects!$C$3:$C$44,MATCH($B138,ProjectList,0))),""))</f>
        <v/>
      </c>
      <c r="D138" s="14" t="n"/>
      <c r="E138" s="14" t="n"/>
      <c r="F138" s="14" t="n"/>
      <c r="G138" s="14" t="n"/>
      <c r="H138" s="14" t="n"/>
      <c r="I138" s="14" t="n"/>
      <c r="J138" s="14" t="n"/>
      <c r="K138" s="14" t="n"/>
      <c r="L138" s="14" t="n"/>
      <c r="M138" s="14" t="n"/>
      <c r="N138" s="14" t="n"/>
      <c r="O138" s="14" t="n"/>
      <c r="P138" s="15">
        <f>IF(AND($A138="",$B138=""),"",SUM(D138:O138))</f>
        <v/>
      </c>
    </row>
    <row r="139">
      <c r="A139" s="11" t="n"/>
      <c r="B139" s="11" t="n"/>
      <c r="C139">
        <f>IF($B139="","",IFERROR(IF(INDEX(Projects!$C$3:$C$44,MATCH($B139,ProjectList,0))="","",INDEX(Projects!$C$3:$C$44,MATCH($B139,ProjectList,0))),""))</f>
        <v/>
      </c>
      <c r="D139" s="14" t="n"/>
      <c r="E139" s="14" t="n"/>
      <c r="F139" s="14" t="n"/>
      <c r="G139" s="14" t="n"/>
      <c r="H139" s="14" t="n"/>
      <c r="I139" s="14" t="n"/>
      <c r="J139" s="14" t="n"/>
      <c r="K139" s="14" t="n"/>
      <c r="L139" s="14" t="n"/>
      <c r="M139" s="14" t="n"/>
      <c r="N139" s="14" t="n"/>
      <c r="O139" s="14" t="n"/>
      <c r="P139" s="15">
        <f>IF(AND($A139="",$B139=""),"",SUM(D139:O139))</f>
        <v/>
      </c>
    </row>
    <row r="140">
      <c r="A140" s="11" t="n"/>
      <c r="B140" s="11" t="n"/>
      <c r="C140">
        <f>IF($B140="","",IFERROR(IF(INDEX(Projects!$C$3:$C$44,MATCH($B140,ProjectList,0))="","",INDEX(Projects!$C$3:$C$44,MATCH($B140,ProjectList,0))),""))</f>
        <v/>
      </c>
      <c r="D140" s="14" t="n"/>
      <c r="E140" s="14" t="n"/>
      <c r="F140" s="14" t="n"/>
      <c r="G140" s="14" t="n"/>
      <c r="H140" s="14" t="n"/>
      <c r="I140" s="14" t="n"/>
      <c r="J140" s="14" t="n"/>
      <c r="K140" s="14" t="n"/>
      <c r="L140" s="14" t="n"/>
      <c r="M140" s="14" t="n"/>
      <c r="N140" s="14" t="n"/>
      <c r="O140" s="14" t="n"/>
      <c r="P140" s="15">
        <f>IF(AND($A140="",$B140=""),"",SUM(D140:O140))</f>
        <v/>
      </c>
    </row>
    <row r="141">
      <c r="A141" s="11" t="n"/>
      <c r="B141" s="11" t="n"/>
      <c r="C141">
        <f>IF($B141="","",IFERROR(IF(INDEX(Projects!$C$3:$C$44,MATCH($B141,ProjectList,0))="","",INDEX(Projects!$C$3:$C$44,MATCH($B141,ProjectList,0))),""))</f>
        <v/>
      </c>
      <c r="D141" s="14" t="n"/>
      <c r="E141" s="14" t="n"/>
      <c r="F141" s="14" t="n"/>
      <c r="G141" s="14" t="n"/>
      <c r="H141" s="14" t="n"/>
      <c r="I141" s="14" t="n"/>
      <c r="J141" s="14" t="n"/>
      <c r="K141" s="14" t="n"/>
      <c r="L141" s="14" t="n"/>
      <c r="M141" s="14" t="n"/>
      <c r="N141" s="14" t="n"/>
      <c r="O141" s="14" t="n"/>
      <c r="P141" s="15">
        <f>IF(AND($A141="",$B141=""),"",SUM(D141:O141))</f>
        <v/>
      </c>
    </row>
    <row r="142">
      <c r="A142" s="11" t="n"/>
      <c r="B142" s="11" t="n"/>
      <c r="C142">
        <f>IF($B142="","",IFERROR(IF(INDEX(Projects!$C$3:$C$44,MATCH($B142,ProjectList,0))="","",INDEX(Projects!$C$3:$C$44,MATCH($B142,ProjectList,0))),""))</f>
        <v/>
      </c>
      <c r="D142" s="14" t="n"/>
      <c r="E142" s="14" t="n"/>
      <c r="F142" s="14" t="n"/>
      <c r="G142" s="14" t="n"/>
      <c r="H142" s="14" t="n"/>
      <c r="I142" s="14" t="n"/>
      <c r="J142" s="14" t="n"/>
      <c r="K142" s="14" t="n"/>
      <c r="L142" s="14" t="n"/>
      <c r="M142" s="14" t="n"/>
      <c r="N142" s="14" t="n"/>
      <c r="O142" s="14" t="n"/>
      <c r="P142" s="15">
        <f>IF(AND($A142="",$B142=""),"",SUM(D142:O142))</f>
        <v/>
      </c>
    </row>
    <row r="143">
      <c r="A143" s="11" t="n"/>
      <c r="B143" s="11" t="n"/>
      <c r="C143">
        <f>IF($B143="","",IFERROR(IF(INDEX(Projects!$C$3:$C$44,MATCH($B143,ProjectList,0))="","",INDEX(Projects!$C$3:$C$44,MATCH($B143,ProjectList,0))),""))</f>
        <v/>
      </c>
      <c r="D143" s="14" t="n"/>
      <c r="E143" s="14" t="n"/>
      <c r="F143" s="14" t="n"/>
      <c r="G143" s="14" t="n"/>
      <c r="H143" s="14" t="n"/>
      <c r="I143" s="14" t="n"/>
      <c r="J143" s="14" t="n"/>
      <c r="K143" s="14" t="n"/>
      <c r="L143" s="14" t="n"/>
      <c r="M143" s="14" t="n"/>
      <c r="N143" s="14" t="n"/>
      <c r="O143" s="14" t="n"/>
      <c r="P143" s="15">
        <f>IF(AND($A143="",$B143=""),"",SUM(D143:O143))</f>
        <v/>
      </c>
    </row>
    <row r="144">
      <c r="A144" s="11" t="n"/>
      <c r="B144" s="11" t="n"/>
      <c r="C144">
        <f>IF($B144="","",IFERROR(IF(INDEX(Projects!$C$3:$C$44,MATCH($B144,ProjectList,0))="","",INDEX(Projects!$C$3:$C$44,MATCH($B144,ProjectList,0))),""))</f>
        <v/>
      </c>
      <c r="D144" s="14" t="n"/>
      <c r="E144" s="14" t="n"/>
      <c r="F144" s="14" t="n"/>
      <c r="G144" s="14" t="n"/>
      <c r="H144" s="14" t="n"/>
      <c r="I144" s="14" t="n"/>
      <c r="J144" s="14" t="n"/>
      <c r="K144" s="14" t="n"/>
      <c r="L144" s="14" t="n"/>
      <c r="M144" s="14" t="n"/>
      <c r="N144" s="14" t="n"/>
      <c r="O144" s="14" t="n"/>
      <c r="P144" s="15">
        <f>IF(AND($A144="",$B144=""),"",SUM(D144:O144))</f>
        <v/>
      </c>
    </row>
    <row r="145">
      <c r="A145" s="11" t="n"/>
      <c r="B145" s="11" t="n"/>
      <c r="C145">
        <f>IF($B145="","",IFERROR(IF(INDEX(Projects!$C$3:$C$44,MATCH($B145,ProjectList,0))="","",INDEX(Projects!$C$3:$C$44,MATCH($B145,ProjectList,0))),""))</f>
        <v/>
      </c>
      <c r="D145" s="14" t="n"/>
      <c r="E145" s="14" t="n"/>
      <c r="F145" s="14" t="n"/>
      <c r="G145" s="14" t="n"/>
      <c r="H145" s="14" t="n"/>
      <c r="I145" s="14" t="n"/>
      <c r="J145" s="14" t="n"/>
      <c r="K145" s="14" t="n"/>
      <c r="L145" s="14" t="n"/>
      <c r="M145" s="14" t="n"/>
      <c r="N145" s="14" t="n"/>
      <c r="O145" s="14" t="n"/>
      <c r="P145" s="15">
        <f>IF(AND($A145="",$B145=""),"",SUM(D145:O145))</f>
        <v/>
      </c>
    </row>
    <row r="146">
      <c r="A146" s="11" t="n"/>
      <c r="B146" s="11" t="n"/>
      <c r="C146">
        <f>IF($B146="","",IFERROR(IF(INDEX(Projects!$C$3:$C$44,MATCH($B146,ProjectList,0))="","",INDEX(Projects!$C$3:$C$44,MATCH($B146,ProjectList,0))),""))</f>
        <v/>
      </c>
      <c r="D146" s="14" t="n"/>
      <c r="E146" s="14" t="n"/>
      <c r="F146" s="14" t="n"/>
      <c r="G146" s="14" t="n"/>
      <c r="H146" s="14" t="n"/>
      <c r="I146" s="14" t="n"/>
      <c r="J146" s="14" t="n"/>
      <c r="K146" s="14" t="n"/>
      <c r="L146" s="14" t="n"/>
      <c r="M146" s="14" t="n"/>
      <c r="N146" s="14" t="n"/>
      <c r="O146" s="14" t="n"/>
      <c r="P146" s="15">
        <f>IF(AND($A146="",$B146=""),"",SUM(D146:O146))</f>
        <v/>
      </c>
    </row>
    <row r="147">
      <c r="A147" s="11" t="n"/>
      <c r="B147" s="11" t="n"/>
      <c r="C147">
        <f>IF($B147="","",IFERROR(IF(INDEX(Projects!$C$3:$C$44,MATCH($B147,ProjectList,0))="","",INDEX(Projects!$C$3:$C$44,MATCH($B147,ProjectList,0))),""))</f>
        <v/>
      </c>
      <c r="D147" s="14" t="n"/>
      <c r="E147" s="14" t="n"/>
      <c r="F147" s="14" t="n"/>
      <c r="G147" s="14" t="n"/>
      <c r="H147" s="14" t="n"/>
      <c r="I147" s="14" t="n"/>
      <c r="J147" s="14" t="n"/>
      <c r="K147" s="14" t="n"/>
      <c r="L147" s="14" t="n"/>
      <c r="M147" s="14" t="n"/>
      <c r="N147" s="14" t="n"/>
      <c r="O147" s="14" t="n"/>
      <c r="P147" s="15">
        <f>IF(AND($A147="",$B147=""),"",SUM(D147:O147))</f>
        <v/>
      </c>
    </row>
    <row r="148">
      <c r="A148" s="11" t="n"/>
      <c r="B148" s="11" t="n"/>
      <c r="C148">
        <f>IF($B148="","",IFERROR(IF(INDEX(Projects!$C$3:$C$44,MATCH($B148,ProjectList,0))="","",INDEX(Projects!$C$3:$C$44,MATCH($B148,ProjectList,0))),""))</f>
        <v/>
      </c>
      <c r="D148" s="14" t="n"/>
      <c r="E148" s="14" t="n"/>
      <c r="F148" s="14" t="n"/>
      <c r="G148" s="14" t="n"/>
      <c r="H148" s="14" t="n"/>
      <c r="I148" s="14" t="n"/>
      <c r="J148" s="14" t="n"/>
      <c r="K148" s="14" t="n"/>
      <c r="L148" s="14" t="n"/>
      <c r="M148" s="14" t="n"/>
      <c r="N148" s="14" t="n"/>
      <c r="O148" s="14" t="n"/>
      <c r="P148" s="15">
        <f>IF(AND($A148="",$B148=""),"",SUM(D148:O148))</f>
        <v/>
      </c>
    </row>
    <row r="149">
      <c r="A149" s="11" t="n"/>
      <c r="B149" s="11" t="n"/>
      <c r="C149">
        <f>IF($B149="","",IFERROR(IF(INDEX(Projects!$C$3:$C$44,MATCH($B149,ProjectList,0))="","",INDEX(Projects!$C$3:$C$44,MATCH($B149,ProjectList,0))),""))</f>
        <v/>
      </c>
      <c r="D149" s="14" t="n"/>
      <c r="E149" s="14" t="n"/>
      <c r="F149" s="14" t="n"/>
      <c r="G149" s="14" t="n"/>
      <c r="H149" s="14" t="n"/>
      <c r="I149" s="14" t="n"/>
      <c r="J149" s="14" t="n"/>
      <c r="K149" s="14" t="n"/>
      <c r="L149" s="14" t="n"/>
      <c r="M149" s="14" t="n"/>
      <c r="N149" s="14" t="n"/>
      <c r="O149" s="14" t="n"/>
      <c r="P149" s="15">
        <f>IF(AND($A149="",$B149=""),"",SUM(D149:O149))</f>
        <v/>
      </c>
    </row>
    <row r="150">
      <c r="A150" s="11" t="n"/>
      <c r="B150" s="11" t="n"/>
      <c r="C150">
        <f>IF($B150="","",IFERROR(IF(INDEX(Projects!$C$3:$C$44,MATCH($B150,ProjectList,0))="","",INDEX(Projects!$C$3:$C$44,MATCH($B150,ProjectList,0))),""))</f>
        <v/>
      </c>
      <c r="D150" s="14" t="n"/>
      <c r="E150" s="14" t="n"/>
      <c r="F150" s="14" t="n"/>
      <c r="G150" s="14" t="n"/>
      <c r="H150" s="14" t="n"/>
      <c r="I150" s="14" t="n"/>
      <c r="J150" s="14" t="n"/>
      <c r="K150" s="14" t="n"/>
      <c r="L150" s="14" t="n"/>
      <c r="M150" s="14" t="n"/>
      <c r="N150" s="14" t="n"/>
      <c r="O150" s="14" t="n"/>
      <c r="P150" s="15">
        <f>IF(AND($A150="",$B150=""),"",SUM(D150:O150))</f>
        <v/>
      </c>
    </row>
    <row r="151">
      <c r="A151" s="11" t="n"/>
      <c r="B151" s="11" t="n"/>
      <c r="C151">
        <f>IF($B151="","",IFERROR(IF(INDEX(Projects!$C$3:$C$44,MATCH($B151,ProjectList,0))="","",INDEX(Projects!$C$3:$C$44,MATCH($B151,ProjectList,0))),""))</f>
        <v/>
      </c>
      <c r="D151" s="14" t="n"/>
      <c r="E151" s="14" t="n"/>
      <c r="F151" s="14" t="n"/>
      <c r="G151" s="14" t="n"/>
      <c r="H151" s="14" t="n"/>
      <c r="I151" s="14" t="n"/>
      <c r="J151" s="14" t="n"/>
      <c r="K151" s="14" t="n"/>
      <c r="L151" s="14" t="n"/>
      <c r="M151" s="14" t="n"/>
      <c r="N151" s="14" t="n"/>
      <c r="O151" s="14" t="n"/>
      <c r="P151" s="15">
        <f>IF(AND($A151="",$B151=""),"",SUM(D151:O151))</f>
        <v/>
      </c>
    </row>
    <row r="152">
      <c r="A152" s="11" t="n"/>
      <c r="B152" s="11" t="n"/>
      <c r="C152">
        <f>IF($B152="","",IFERROR(IF(INDEX(Projects!$C$3:$C$44,MATCH($B152,ProjectList,0))="","",INDEX(Projects!$C$3:$C$44,MATCH($B152,ProjectList,0))),""))</f>
        <v/>
      </c>
      <c r="D152" s="14" t="n"/>
      <c r="E152" s="14" t="n"/>
      <c r="F152" s="14" t="n"/>
      <c r="G152" s="14" t="n"/>
      <c r="H152" s="14" t="n"/>
      <c r="I152" s="14" t="n"/>
      <c r="J152" s="14" t="n"/>
      <c r="K152" s="14" t="n"/>
      <c r="L152" s="14" t="n"/>
      <c r="M152" s="14" t="n"/>
      <c r="N152" s="14" t="n"/>
      <c r="O152" s="14" t="n"/>
      <c r="P152" s="15">
        <f>IF(AND($A152="",$B152=""),"",SUM(D152:O152))</f>
        <v/>
      </c>
    </row>
    <row r="153">
      <c r="A153" s="11" t="n"/>
      <c r="B153" s="11" t="n"/>
      <c r="C153">
        <f>IF($B153="","",IFERROR(IF(INDEX(Projects!$C$3:$C$44,MATCH($B153,ProjectList,0))="","",INDEX(Projects!$C$3:$C$44,MATCH($B153,ProjectList,0))),""))</f>
        <v/>
      </c>
      <c r="D153" s="14" t="n"/>
      <c r="E153" s="14" t="n"/>
      <c r="F153" s="14" t="n"/>
      <c r="G153" s="14" t="n"/>
      <c r="H153" s="14" t="n"/>
      <c r="I153" s="14" t="n"/>
      <c r="J153" s="14" t="n"/>
      <c r="K153" s="14" t="n"/>
      <c r="L153" s="14" t="n"/>
      <c r="M153" s="14" t="n"/>
      <c r="N153" s="14" t="n"/>
      <c r="O153" s="14" t="n"/>
      <c r="P153" s="15">
        <f>IF(AND($A153="",$B153=""),"",SUM(D153:O153))</f>
        <v/>
      </c>
    </row>
    <row r="154">
      <c r="A154" s="11" t="n"/>
      <c r="B154" s="11" t="n"/>
      <c r="C154">
        <f>IF($B154="","",IFERROR(IF(INDEX(Projects!$C$3:$C$44,MATCH($B154,ProjectList,0))="","",INDEX(Projects!$C$3:$C$44,MATCH($B154,ProjectList,0))),""))</f>
        <v/>
      </c>
      <c r="D154" s="14" t="n"/>
      <c r="E154" s="14" t="n"/>
      <c r="F154" s="14" t="n"/>
      <c r="G154" s="14" t="n"/>
      <c r="H154" s="14" t="n"/>
      <c r="I154" s="14" t="n"/>
      <c r="J154" s="14" t="n"/>
      <c r="K154" s="14" t="n"/>
      <c r="L154" s="14" t="n"/>
      <c r="M154" s="14" t="n"/>
      <c r="N154" s="14" t="n"/>
      <c r="O154" s="14" t="n"/>
      <c r="P154" s="15">
        <f>IF(AND($A154="",$B154=""),"",SUM(D154:O154))</f>
        <v/>
      </c>
    </row>
    <row r="155">
      <c r="A155" s="11" t="n"/>
      <c r="B155" s="11" t="n"/>
      <c r="C155">
        <f>IF($B155="","",IFERROR(IF(INDEX(Projects!$C$3:$C$44,MATCH($B155,ProjectList,0))="","",INDEX(Projects!$C$3:$C$44,MATCH($B155,ProjectList,0))),""))</f>
        <v/>
      </c>
      <c r="D155" s="14" t="n"/>
      <c r="E155" s="14" t="n"/>
      <c r="F155" s="14" t="n"/>
      <c r="G155" s="14" t="n"/>
      <c r="H155" s="14" t="n"/>
      <c r="I155" s="14" t="n"/>
      <c r="J155" s="14" t="n"/>
      <c r="K155" s="14" t="n"/>
      <c r="L155" s="14" t="n"/>
      <c r="M155" s="14" t="n"/>
      <c r="N155" s="14" t="n"/>
      <c r="O155" s="14" t="n"/>
      <c r="P155" s="15">
        <f>IF(AND($A155="",$B155=""),"",SUM(D155:O155))</f>
        <v/>
      </c>
    </row>
    <row r="156">
      <c r="A156" s="11" t="n"/>
      <c r="B156" s="11" t="n"/>
      <c r="C156">
        <f>IF($B156="","",IFERROR(IF(INDEX(Projects!$C$3:$C$44,MATCH($B156,ProjectList,0))="","",INDEX(Projects!$C$3:$C$44,MATCH($B156,ProjectList,0))),""))</f>
        <v/>
      </c>
      <c r="D156" s="14" t="n"/>
      <c r="E156" s="14" t="n"/>
      <c r="F156" s="14" t="n"/>
      <c r="G156" s="14" t="n"/>
      <c r="H156" s="14" t="n"/>
      <c r="I156" s="14" t="n"/>
      <c r="J156" s="14" t="n"/>
      <c r="K156" s="14" t="n"/>
      <c r="L156" s="14" t="n"/>
      <c r="M156" s="14" t="n"/>
      <c r="N156" s="14" t="n"/>
      <c r="O156" s="14" t="n"/>
      <c r="P156" s="15">
        <f>IF(AND($A156="",$B156=""),"",SUM(D156:O156))</f>
        <v/>
      </c>
    </row>
    <row r="157">
      <c r="A157" s="11" t="n"/>
      <c r="B157" s="11" t="n"/>
      <c r="C157">
        <f>IF($B157="","",IFERROR(IF(INDEX(Projects!$C$3:$C$44,MATCH($B157,ProjectList,0))="","",INDEX(Projects!$C$3:$C$44,MATCH($B157,ProjectList,0))),""))</f>
        <v/>
      </c>
      <c r="D157" s="14" t="n"/>
      <c r="E157" s="14" t="n"/>
      <c r="F157" s="14" t="n"/>
      <c r="G157" s="14" t="n"/>
      <c r="H157" s="14" t="n"/>
      <c r="I157" s="14" t="n"/>
      <c r="J157" s="14" t="n"/>
      <c r="K157" s="14" t="n"/>
      <c r="L157" s="14" t="n"/>
      <c r="M157" s="14" t="n"/>
      <c r="N157" s="14" t="n"/>
      <c r="O157" s="14" t="n"/>
      <c r="P157" s="15">
        <f>IF(AND($A157="",$B157=""),"",SUM(D157:O157))</f>
        <v/>
      </c>
    </row>
    <row r="158">
      <c r="A158" s="11" t="n"/>
      <c r="B158" s="11" t="n"/>
      <c r="C158">
        <f>IF($B158="","",IFERROR(IF(INDEX(Projects!$C$3:$C$44,MATCH($B158,ProjectList,0))="","",INDEX(Projects!$C$3:$C$44,MATCH($B158,ProjectList,0))),""))</f>
        <v/>
      </c>
      <c r="D158" s="14" t="n"/>
      <c r="E158" s="14" t="n"/>
      <c r="F158" s="14" t="n"/>
      <c r="G158" s="14" t="n"/>
      <c r="H158" s="14" t="n"/>
      <c r="I158" s="14" t="n"/>
      <c r="J158" s="14" t="n"/>
      <c r="K158" s="14" t="n"/>
      <c r="L158" s="14" t="n"/>
      <c r="M158" s="14" t="n"/>
      <c r="N158" s="14" t="n"/>
      <c r="O158" s="14" t="n"/>
      <c r="P158" s="15">
        <f>IF(AND($A158="",$B158=""),"",SUM(D158:O158))</f>
        <v/>
      </c>
    </row>
    <row r="159">
      <c r="A159" s="11" t="n"/>
      <c r="B159" s="11" t="n"/>
      <c r="C159">
        <f>IF($B159="","",IFERROR(IF(INDEX(Projects!$C$3:$C$44,MATCH($B159,ProjectList,0))="","",INDEX(Projects!$C$3:$C$44,MATCH($B159,ProjectList,0))),""))</f>
        <v/>
      </c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  <c r="O159" s="14" t="n"/>
      <c r="P159" s="15">
        <f>IF(AND($A159="",$B159=""),"",SUM(D159:O159))</f>
        <v/>
      </c>
    </row>
    <row r="160">
      <c r="A160" s="11" t="n"/>
      <c r="B160" s="11" t="n"/>
      <c r="C160">
        <f>IF($B160="","",IFERROR(IF(INDEX(Projects!$C$3:$C$44,MATCH($B160,ProjectList,0))="","",INDEX(Projects!$C$3:$C$44,MATCH($B160,ProjectList,0))),""))</f>
        <v/>
      </c>
      <c r="D160" s="14" t="n"/>
      <c r="E160" s="14" t="n"/>
      <c r="F160" s="14" t="n"/>
      <c r="G160" s="14" t="n"/>
      <c r="H160" s="14" t="n"/>
      <c r="I160" s="14" t="n"/>
      <c r="J160" s="14" t="n"/>
      <c r="K160" s="14" t="n"/>
      <c r="L160" s="14" t="n"/>
      <c r="M160" s="14" t="n"/>
      <c r="N160" s="14" t="n"/>
      <c r="O160" s="14" t="n"/>
      <c r="P160" s="15">
        <f>IF(AND($A160="",$B160=""),"",SUM(D160:O160))</f>
        <v/>
      </c>
    </row>
    <row r="161">
      <c r="A161" s="11" t="n"/>
      <c r="B161" s="11" t="n"/>
      <c r="C161">
        <f>IF($B161="","",IFERROR(IF(INDEX(Projects!$C$3:$C$44,MATCH($B161,ProjectList,0))="","",INDEX(Projects!$C$3:$C$44,MATCH($B161,ProjectList,0))),""))</f>
        <v/>
      </c>
      <c r="D161" s="14" t="n"/>
      <c r="E161" s="14" t="n"/>
      <c r="F161" s="14" t="n"/>
      <c r="G161" s="14" t="n"/>
      <c r="H161" s="14" t="n"/>
      <c r="I161" s="14" t="n"/>
      <c r="J161" s="14" t="n"/>
      <c r="K161" s="14" t="n"/>
      <c r="L161" s="14" t="n"/>
      <c r="M161" s="14" t="n"/>
      <c r="N161" s="14" t="n"/>
      <c r="O161" s="14" t="n"/>
      <c r="P161" s="15">
        <f>IF(AND($A161="",$B161=""),"",SUM(D161:O161))</f>
        <v/>
      </c>
    </row>
    <row r="162">
      <c r="A162" s="11" t="n"/>
      <c r="B162" s="11" t="n"/>
      <c r="C162">
        <f>IF($B162="","",IFERROR(IF(INDEX(Projects!$C$3:$C$44,MATCH($B162,ProjectList,0))="","",INDEX(Projects!$C$3:$C$44,MATCH($B162,ProjectList,0))),""))</f>
        <v/>
      </c>
      <c r="D162" s="14" t="n"/>
      <c r="E162" s="14" t="n"/>
      <c r="F162" s="14" t="n"/>
      <c r="G162" s="14" t="n"/>
      <c r="H162" s="14" t="n"/>
      <c r="I162" s="14" t="n"/>
      <c r="J162" s="14" t="n"/>
      <c r="K162" s="14" t="n"/>
      <c r="L162" s="14" t="n"/>
      <c r="M162" s="14" t="n"/>
      <c r="N162" s="14" t="n"/>
      <c r="O162" s="14" t="n"/>
      <c r="P162" s="15">
        <f>IF(AND($A162="",$B162=""),"",SUM(D162:O162))</f>
        <v/>
      </c>
    </row>
    <row r="163">
      <c r="A163" s="11" t="n"/>
      <c r="B163" s="11" t="n"/>
      <c r="C163">
        <f>IF($B163="","",IFERROR(IF(INDEX(Projects!$C$3:$C$44,MATCH($B163,ProjectList,0))="","",INDEX(Projects!$C$3:$C$44,MATCH($B163,ProjectList,0))),""))</f>
        <v/>
      </c>
      <c r="D163" s="14" t="n"/>
      <c r="E163" s="14" t="n"/>
      <c r="F163" s="14" t="n"/>
      <c r="G163" s="14" t="n"/>
      <c r="H163" s="14" t="n"/>
      <c r="I163" s="14" t="n"/>
      <c r="J163" s="14" t="n"/>
      <c r="K163" s="14" t="n"/>
      <c r="L163" s="14" t="n"/>
      <c r="M163" s="14" t="n"/>
      <c r="N163" s="14" t="n"/>
      <c r="O163" s="14" t="n"/>
      <c r="P163" s="15">
        <f>IF(AND($A163="",$B163=""),"",SUM(D163:O163))</f>
        <v/>
      </c>
    </row>
    <row r="164">
      <c r="A164" s="11" t="n"/>
      <c r="B164" s="11" t="n"/>
      <c r="C164">
        <f>IF($B164="","",IFERROR(IF(INDEX(Projects!$C$3:$C$44,MATCH($B164,ProjectList,0))="","",INDEX(Projects!$C$3:$C$44,MATCH($B164,ProjectList,0))),""))</f>
        <v/>
      </c>
      <c r="D164" s="14" t="n"/>
      <c r="E164" s="14" t="n"/>
      <c r="F164" s="14" t="n"/>
      <c r="G164" s="14" t="n"/>
      <c r="H164" s="14" t="n"/>
      <c r="I164" s="14" t="n"/>
      <c r="J164" s="14" t="n"/>
      <c r="K164" s="14" t="n"/>
      <c r="L164" s="14" t="n"/>
      <c r="M164" s="14" t="n"/>
      <c r="N164" s="14" t="n"/>
      <c r="O164" s="14" t="n"/>
      <c r="P164" s="15">
        <f>IF(AND($A164="",$B164=""),"",SUM(D164:O164))</f>
        <v/>
      </c>
    </row>
    <row r="165">
      <c r="A165" s="11" t="n"/>
      <c r="B165" s="11" t="n"/>
      <c r="C165">
        <f>IF($B165="","",IFERROR(IF(INDEX(Projects!$C$3:$C$44,MATCH($B165,ProjectList,0))="","",INDEX(Projects!$C$3:$C$44,MATCH($B165,ProjectList,0))),""))</f>
        <v/>
      </c>
      <c r="D165" s="14" t="n"/>
      <c r="E165" s="14" t="n"/>
      <c r="F165" s="14" t="n"/>
      <c r="G165" s="14" t="n"/>
      <c r="H165" s="14" t="n"/>
      <c r="I165" s="14" t="n"/>
      <c r="J165" s="14" t="n"/>
      <c r="K165" s="14" t="n"/>
      <c r="L165" s="14" t="n"/>
      <c r="M165" s="14" t="n"/>
      <c r="N165" s="14" t="n"/>
      <c r="O165" s="14" t="n"/>
      <c r="P165" s="15">
        <f>IF(AND($A165="",$B165=""),"",SUM(D165:O165))</f>
        <v/>
      </c>
    </row>
    <row r="166">
      <c r="A166" s="11" t="n"/>
      <c r="B166" s="11" t="n"/>
      <c r="C166">
        <f>IF($B166="","",IFERROR(IF(INDEX(Projects!$C$3:$C$44,MATCH($B166,ProjectList,0))="","",INDEX(Projects!$C$3:$C$44,MATCH($B166,ProjectList,0))),""))</f>
        <v/>
      </c>
      <c r="D166" s="14" t="n"/>
      <c r="E166" s="14" t="n"/>
      <c r="F166" s="14" t="n"/>
      <c r="G166" s="14" t="n"/>
      <c r="H166" s="14" t="n"/>
      <c r="I166" s="14" t="n"/>
      <c r="J166" s="14" t="n"/>
      <c r="K166" s="14" t="n"/>
      <c r="L166" s="14" t="n"/>
      <c r="M166" s="14" t="n"/>
      <c r="N166" s="14" t="n"/>
      <c r="O166" s="14" t="n"/>
      <c r="P166" s="15">
        <f>IF(AND($A166="",$B166=""),"",SUM(D166:O166))</f>
        <v/>
      </c>
    </row>
    <row r="167">
      <c r="A167" s="11" t="n"/>
      <c r="B167" s="11" t="n"/>
      <c r="C167">
        <f>IF($B167="","",IFERROR(IF(INDEX(Projects!$C$3:$C$44,MATCH($B167,ProjectList,0))="","",INDEX(Projects!$C$3:$C$44,MATCH($B167,ProjectList,0))),""))</f>
        <v/>
      </c>
      <c r="D167" s="14" t="n"/>
      <c r="E167" s="14" t="n"/>
      <c r="F167" s="14" t="n"/>
      <c r="G167" s="14" t="n"/>
      <c r="H167" s="14" t="n"/>
      <c r="I167" s="14" t="n"/>
      <c r="J167" s="14" t="n"/>
      <c r="K167" s="14" t="n"/>
      <c r="L167" s="14" t="n"/>
      <c r="M167" s="14" t="n"/>
      <c r="N167" s="14" t="n"/>
      <c r="O167" s="14" t="n"/>
      <c r="P167" s="15">
        <f>IF(AND($A167="",$B167=""),"",SUM(D167:O167))</f>
        <v/>
      </c>
    </row>
    <row r="168">
      <c r="A168" s="11" t="n"/>
      <c r="B168" s="11" t="n"/>
      <c r="C168">
        <f>IF($B168="","",IFERROR(IF(INDEX(Projects!$C$3:$C$44,MATCH($B168,ProjectList,0))="","",INDEX(Projects!$C$3:$C$44,MATCH($B168,ProjectList,0))),""))</f>
        <v/>
      </c>
      <c r="D168" s="14" t="n"/>
      <c r="E168" s="14" t="n"/>
      <c r="F168" s="14" t="n"/>
      <c r="G168" s="14" t="n"/>
      <c r="H168" s="14" t="n"/>
      <c r="I168" s="14" t="n"/>
      <c r="J168" s="14" t="n"/>
      <c r="K168" s="14" t="n"/>
      <c r="L168" s="14" t="n"/>
      <c r="M168" s="14" t="n"/>
      <c r="N168" s="14" t="n"/>
      <c r="O168" s="14" t="n"/>
      <c r="P168" s="15">
        <f>IF(AND($A168="",$B168=""),"",SUM(D168:O168))</f>
        <v/>
      </c>
    </row>
    <row r="169">
      <c r="A169" s="11" t="n"/>
      <c r="B169" s="11" t="n"/>
      <c r="C169">
        <f>IF($B169="","",IFERROR(IF(INDEX(Projects!$C$3:$C$44,MATCH($B169,ProjectList,0))="","",INDEX(Projects!$C$3:$C$44,MATCH($B169,ProjectList,0))),""))</f>
        <v/>
      </c>
      <c r="D169" s="14" t="n"/>
      <c r="E169" s="14" t="n"/>
      <c r="F169" s="14" t="n"/>
      <c r="G169" s="14" t="n"/>
      <c r="H169" s="14" t="n"/>
      <c r="I169" s="14" t="n"/>
      <c r="J169" s="14" t="n"/>
      <c r="K169" s="14" t="n"/>
      <c r="L169" s="14" t="n"/>
      <c r="M169" s="14" t="n"/>
      <c r="N169" s="14" t="n"/>
      <c r="O169" s="14" t="n"/>
      <c r="P169" s="15">
        <f>IF(AND($A169="",$B169=""),"",SUM(D169:O169))</f>
        <v/>
      </c>
    </row>
    <row r="170">
      <c r="A170" s="11" t="n"/>
      <c r="B170" s="11" t="n"/>
      <c r="C170">
        <f>IF($B170="","",IFERROR(IF(INDEX(Projects!$C$3:$C$44,MATCH($B170,ProjectList,0))="","",INDEX(Projects!$C$3:$C$44,MATCH($B170,ProjectList,0))),""))</f>
        <v/>
      </c>
      <c r="D170" s="14" t="n"/>
      <c r="E170" s="14" t="n"/>
      <c r="F170" s="14" t="n"/>
      <c r="G170" s="14" t="n"/>
      <c r="H170" s="14" t="n"/>
      <c r="I170" s="14" t="n"/>
      <c r="J170" s="14" t="n"/>
      <c r="K170" s="14" t="n"/>
      <c r="L170" s="14" t="n"/>
      <c r="M170" s="14" t="n"/>
      <c r="N170" s="14" t="n"/>
      <c r="O170" s="14" t="n"/>
      <c r="P170" s="15">
        <f>IF(AND($A170="",$B170=""),"",SUM(D170:O170))</f>
        <v/>
      </c>
    </row>
    <row r="171">
      <c r="A171" s="11" t="n"/>
      <c r="B171" s="11" t="n"/>
      <c r="C171">
        <f>IF($B171="","",IFERROR(IF(INDEX(Projects!$C$3:$C$44,MATCH($B171,ProjectList,0))="","",INDEX(Projects!$C$3:$C$44,MATCH($B171,ProjectList,0))),""))</f>
        <v/>
      </c>
      <c r="D171" s="14" t="n"/>
      <c r="E171" s="14" t="n"/>
      <c r="F171" s="14" t="n"/>
      <c r="G171" s="14" t="n"/>
      <c r="H171" s="14" t="n"/>
      <c r="I171" s="14" t="n"/>
      <c r="J171" s="14" t="n"/>
      <c r="K171" s="14" t="n"/>
      <c r="L171" s="14" t="n"/>
      <c r="M171" s="14" t="n"/>
      <c r="N171" s="14" t="n"/>
      <c r="O171" s="14" t="n"/>
      <c r="P171" s="15">
        <f>IF(AND($A171="",$B171=""),"",SUM(D171:O171))</f>
        <v/>
      </c>
    </row>
    <row r="172">
      <c r="A172" s="11" t="n"/>
      <c r="B172" s="11" t="n"/>
      <c r="C172">
        <f>IF($B172="","",IFERROR(IF(INDEX(Projects!$C$3:$C$44,MATCH($B172,ProjectList,0))="","",INDEX(Projects!$C$3:$C$44,MATCH($B172,ProjectList,0))),""))</f>
        <v/>
      </c>
      <c r="D172" s="14" t="n"/>
      <c r="E172" s="14" t="n"/>
      <c r="F172" s="14" t="n"/>
      <c r="G172" s="14" t="n"/>
      <c r="H172" s="14" t="n"/>
      <c r="I172" s="14" t="n"/>
      <c r="J172" s="14" t="n"/>
      <c r="K172" s="14" t="n"/>
      <c r="L172" s="14" t="n"/>
      <c r="M172" s="14" t="n"/>
      <c r="N172" s="14" t="n"/>
      <c r="O172" s="14" t="n"/>
      <c r="P172" s="15">
        <f>IF(AND($A172="",$B172=""),"",SUM(D172:O172))</f>
        <v/>
      </c>
    </row>
    <row r="173">
      <c r="A173" s="11" t="n"/>
      <c r="B173" s="11" t="n"/>
      <c r="C173">
        <f>IF($B173="","",IFERROR(IF(INDEX(Projects!$C$3:$C$44,MATCH($B173,ProjectList,0))="","",INDEX(Projects!$C$3:$C$44,MATCH($B173,ProjectList,0))),""))</f>
        <v/>
      </c>
      <c r="D173" s="14" t="n"/>
      <c r="E173" s="14" t="n"/>
      <c r="F173" s="14" t="n"/>
      <c r="G173" s="14" t="n"/>
      <c r="H173" s="14" t="n"/>
      <c r="I173" s="14" t="n"/>
      <c r="J173" s="14" t="n"/>
      <c r="K173" s="14" t="n"/>
      <c r="L173" s="14" t="n"/>
      <c r="M173" s="14" t="n"/>
      <c r="N173" s="14" t="n"/>
      <c r="O173" s="14" t="n"/>
      <c r="P173" s="15">
        <f>IF(AND($A173="",$B173=""),"",SUM(D173:O173))</f>
        <v/>
      </c>
    </row>
    <row r="174">
      <c r="A174" s="11" t="n"/>
      <c r="B174" s="11" t="n"/>
      <c r="C174">
        <f>IF($B174="","",IFERROR(IF(INDEX(Projects!$C$3:$C$44,MATCH($B174,ProjectList,0))="","",INDEX(Projects!$C$3:$C$44,MATCH($B174,ProjectList,0))),""))</f>
        <v/>
      </c>
      <c r="D174" s="14" t="n"/>
      <c r="E174" s="14" t="n"/>
      <c r="F174" s="14" t="n"/>
      <c r="G174" s="14" t="n"/>
      <c r="H174" s="14" t="n"/>
      <c r="I174" s="14" t="n"/>
      <c r="J174" s="14" t="n"/>
      <c r="K174" s="14" t="n"/>
      <c r="L174" s="14" t="n"/>
      <c r="M174" s="14" t="n"/>
      <c r="N174" s="14" t="n"/>
      <c r="O174" s="14" t="n"/>
      <c r="P174" s="15">
        <f>IF(AND($A174="",$B174=""),"",SUM(D174:O174))</f>
        <v/>
      </c>
    </row>
    <row r="175">
      <c r="A175" s="11" t="n"/>
      <c r="B175" s="11" t="n"/>
      <c r="C175">
        <f>IF($B175="","",IFERROR(IF(INDEX(Projects!$C$3:$C$44,MATCH($B175,ProjectList,0))="","",INDEX(Projects!$C$3:$C$44,MATCH($B175,ProjectList,0))),""))</f>
        <v/>
      </c>
      <c r="D175" s="14" t="n"/>
      <c r="E175" s="14" t="n"/>
      <c r="F175" s="14" t="n"/>
      <c r="G175" s="14" t="n"/>
      <c r="H175" s="14" t="n"/>
      <c r="I175" s="14" t="n"/>
      <c r="J175" s="14" t="n"/>
      <c r="K175" s="14" t="n"/>
      <c r="L175" s="14" t="n"/>
      <c r="M175" s="14" t="n"/>
      <c r="N175" s="14" t="n"/>
      <c r="O175" s="14" t="n"/>
      <c r="P175" s="15">
        <f>IF(AND($A175="",$B175=""),"",SUM(D175:O175))</f>
        <v/>
      </c>
    </row>
    <row r="176">
      <c r="A176" s="11" t="n"/>
      <c r="B176" s="11" t="n"/>
      <c r="C176">
        <f>IF($B176="","",IFERROR(IF(INDEX(Projects!$C$3:$C$44,MATCH($B176,ProjectList,0))="","",INDEX(Projects!$C$3:$C$44,MATCH($B176,ProjectList,0))),""))</f>
        <v/>
      </c>
      <c r="D176" s="14" t="n"/>
      <c r="E176" s="14" t="n"/>
      <c r="F176" s="14" t="n"/>
      <c r="G176" s="14" t="n"/>
      <c r="H176" s="14" t="n"/>
      <c r="I176" s="14" t="n"/>
      <c r="J176" s="14" t="n"/>
      <c r="K176" s="14" t="n"/>
      <c r="L176" s="14" t="n"/>
      <c r="M176" s="14" t="n"/>
      <c r="N176" s="14" t="n"/>
      <c r="O176" s="14" t="n"/>
      <c r="P176" s="15">
        <f>IF(AND($A176="",$B176=""),"",SUM(D176:O176))</f>
        <v/>
      </c>
    </row>
    <row r="177">
      <c r="A177" s="11" t="n"/>
      <c r="B177" s="11" t="n"/>
      <c r="C177">
        <f>IF($B177="","",IFERROR(IF(INDEX(Projects!$C$3:$C$44,MATCH($B177,ProjectList,0))="","",INDEX(Projects!$C$3:$C$44,MATCH($B177,ProjectList,0))),""))</f>
        <v/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  <c r="O177" s="14" t="n"/>
      <c r="P177" s="15">
        <f>IF(AND($A177="",$B177=""),"",SUM(D177:O177))</f>
        <v/>
      </c>
    </row>
    <row r="178">
      <c r="A178" s="11" t="n"/>
      <c r="B178" s="11" t="n"/>
      <c r="C178">
        <f>IF($B178="","",IFERROR(IF(INDEX(Projects!$C$3:$C$44,MATCH($B178,ProjectList,0))="","",INDEX(Projects!$C$3:$C$44,MATCH($B178,ProjectList,0))),""))</f>
        <v/>
      </c>
      <c r="D178" s="14" t="n"/>
      <c r="E178" s="14" t="n"/>
      <c r="F178" s="14" t="n"/>
      <c r="G178" s="14" t="n"/>
      <c r="H178" s="14" t="n"/>
      <c r="I178" s="14" t="n"/>
      <c r="J178" s="14" t="n"/>
      <c r="K178" s="14" t="n"/>
      <c r="L178" s="14" t="n"/>
      <c r="M178" s="14" t="n"/>
      <c r="N178" s="14" t="n"/>
      <c r="O178" s="14" t="n"/>
      <c r="P178" s="15">
        <f>IF(AND($A178="",$B178=""),"",SUM(D178:O178))</f>
        <v/>
      </c>
    </row>
    <row r="179">
      <c r="A179" s="11" t="n"/>
      <c r="B179" s="11" t="n"/>
      <c r="C179">
        <f>IF($B179="","",IFERROR(IF(INDEX(Projects!$C$3:$C$44,MATCH($B179,ProjectList,0))="","",INDEX(Projects!$C$3:$C$44,MATCH($B179,ProjectList,0))),""))</f>
        <v/>
      </c>
      <c r="D179" s="14" t="n"/>
      <c r="E179" s="14" t="n"/>
      <c r="F179" s="14" t="n"/>
      <c r="G179" s="14" t="n"/>
      <c r="H179" s="14" t="n"/>
      <c r="I179" s="14" t="n"/>
      <c r="J179" s="14" t="n"/>
      <c r="K179" s="14" t="n"/>
      <c r="L179" s="14" t="n"/>
      <c r="M179" s="14" t="n"/>
      <c r="N179" s="14" t="n"/>
      <c r="O179" s="14" t="n"/>
      <c r="P179" s="15">
        <f>IF(AND($A179="",$B179=""),"",SUM(D179:O179))</f>
        <v/>
      </c>
    </row>
    <row r="180">
      <c r="A180" s="11" t="n"/>
      <c r="B180" s="11" t="n"/>
      <c r="C180">
        <f>IF($B180="","",IFERROR(IF(INDEX(Projects!$C$3:$C$44,MATCH($B180,ProjectList,0))="","",INDEX(Projects!$C$3:$C$44,MATCH($B180,ProjectList,0))),""))</f>
        <v/>
      </c>
      <c r="D180" s="14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  <c r="O180" s="14" t="n"/>
      <c r="P180" s="15">
        <f>IF(AND($A180="",$B180=""),"",SUM(D180:O180))</f>
        <v/>
      </c>
    </row>
    <row r="181">
      <c r="A181" s="11" t="n"/>
      <c r="B181" s="11" t="n"/>
      <c r="C181">
        <f>IF($B181="","",IFERROR(IF(INDEX(Projects!$C$3:$C$44,MATCH($B181,ProjectList,0))="","",INDEX(Projects!$C$3:$C$44,MATCH($B181,ProjectList,0))),""))</f>
        <v/>
      </c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  <c r="O181" s="14" t="n"/>
      <c r="P181" s="15">
        <f>IF(AND($A181="",$B181=""),"",SUM(D181:O181))</f>
        <v/>
      </c>
    </row>
    <row r="182">
      <c r="A182" s="11" t="n"/>
      <c r="B182" s="11" t="n"/>
      <c r="C182">
        <f>IF($B182="","",IFERROR(IF(INDEX(Projects!$C$3:$C$44,MATCH($B182,ProjectList,0))="","",INDEX(Projects!$C$3:$C$44,MATCH($B182,ProjectList,0))),""))</f>
        <v/>
      </c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  <c r="O182" s="14" t="n"/>
      <c r="P182" s="15">
        <f>IF(AND($A182="",$B182=""),"",SUM(D182:O182))</f>
        <v/>
      </c>
    </row>
    <row r="183">
      <c r="A183" s="11" t="n"/>
      <c r="B183" s="11" t="n"/>
      <c r="C183">
        <f>IF($B183="","",IFERROR(IF(INDEX(Projects!$C$3:$C$44,MATCH($B183,ProjectList,0))="","",INDEX(Projects!$C$3:$C$44,MATCH($B183,ProjectList,0))),""))</f>
        <v/>
      </c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  <c r="O183" s="14" t="n"/>
      <c r="P183" s="15">
        <f>IF(AND($A183="",$B183=""),"",SUM(D183:O183))</f>
        <v/>
      </c>
    </row>
    <row r="184">
      <c r="A184" s="11" t="n"/>
      <c r="B184" s="11" t="n"/>
      <c r="C184">
        <f>IF($B184="","",IFERROR(IF(INDEX(Projects!$C$3:$C$44,MATCH($B184,ProjectList,0))="","",INDEX(Projects!$C$3:$C$44,MATCH($B184,ProjectList,0))),""))</f>
        <v/>
      </c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  <c r="O184" s="14" t="n"/>
      <c r="P184" s="15">
        <f>IF(AND($A184="",$B184=""),"",SUM(D184:O184))</f>
        <v/>
      </c>
    </row>
    <row r="185">
      <c r="A185" s="11" t="n"/>
      <c r="B185" s="11" t="n"/>
      <c r="C185">
        <f>IF($B185="","",IFERROR(IF(INDEX(Projects!$C$3:$C$44,MATCH($B185,ProjectList,0))="","",INDEX(Projects!$C$3:$C$44,MATCH($B185,ProjectList,0))),""))</f>
        <v/>
      </c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  <c r="O185" s="14" t="n"/>
      <c r="P185" s="15">
        <f>IF(AND($A185="",$B185=""),"",SUM(D185:O185))</f>
        <v/>
      </c>
    </row>
    <row r="186">
      <c r="A186" s="11" t="n"/>
      <c r="B186" s="11" t="n"/>
      <c r="C186">
        <f>IF($B186="","",IFERROR(IF(INDEX(Projects!$C$3:$C$44,MATCH($B186,ProjectList,0))="","",INDEX(Projects!$C$3:$C$44,MATCH($B186,ProjectList,0))),""))</f>
        <v/>
      </c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  <c r="O186" s="14" t="n"/>
      <c r="P186" s="15">
        <f>IF(AND($A186="",$B186=""),"",SUM(D186:O186))</f>
        <v/>
      </c>
    </row>
    <row r="187">
      <c r="A187" s="11" t="n"/>
      <c r="B187" s="11" t="n"/>
      <c r="C187">
        <f>IF($B187="","",IFERROR(IF(INDEX(Projects!$C$3:$C$44,MATCH($B187,ProjectList,0))="","",INDEX(Projects!$C$3:$C$44,MATCH($B187,ProjectList,0))),""))</f>
        <v/>
      </c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  <c r="O187" s="14" t="n"/>
      <c r="P187" s="15">
        <f>IF(AND($A187="",$B187=""),"",SUM(D187:O187))</f>
        <v/>
      </c>
    </row>
    <row r="188">
      <c r="A188" s="11" t="n"/>
      <c r="B188" s="11" t="n"/>
      <c r="C188">
        <f>IF($B188="","",IFERROR(IF(INDEX(Projects!$C$3:$C$44,MATCH($B188,ProjectList,0))="","",INDEX(Projects!$C$3:$C$44,MATCH($B188,ProjectList,0))),""))</f>
        <v/>
      </c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  <c r="O188" s="14" t="n"/>
      <c r="P188" s="15">
        <f>IF(AND($A188="",$B188=""),"",SUM(D188:O188))</f>
        <v/>
      </c>
    </row>
    <row r="189">
      <c r="A189" s="11" t="n"/>
      <c r="B189" s="11" t="n"/>
      <c r="C189">
        <f>IF($B189="","",IFERROR(IF(INDEX(Projects!$C$3:$C$44,MATCH($B189,ProjectList,0))="","",INDEX(Projects!$C$3:$C$44,MATCH($B189,ProjectList,0))),""))</f>
        <v/>
      </c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  <c r="O189" s="14" t="n"/>
      <c r="P189" s="15">
        <f>IF(AND($A189="",$B189=""),"",SUM(D189:O189))</f>
        <v/>
      </c>
    </row>
    <row r="190">
      <c r="A190" s="11" t="n"/>
      <c r="B190" s="11" t="n"/>
      <c r="C190">
        <f>IF($B190="","",IFERROR(IF(INDEX(Projects!$C$3:$C$44,MATCH($B190,ProjectList,0))="","",INDEX(Projects!$C$3:$C$44,MATCH($B190,ProjectList,0))),""))</f>
        <v/>
      </c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  <c r="O190" s="14" t="n"/>
      <c r="P190" s="15">
        <f>IF(AND($A190="",$B190=""),"",SUM(D190:O190))</f>
        <v/>
      </c>
    </row>
    <row r="191">
      <c r="A191" s="11" t="n"/>
      <c r="B191" s="11" t="n"/>
      <c r="C191">
        <f>IF($B191="","",IFERROR(IF(INDEX(Projects!$C$3:$C$44,MATCH($B191,ProjectList,0))="","",INDEX(Projects!$C$3:$C$44,MATCH($B191,ProjectList,0))),""))</f>
        <v/>
      </c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  <c r="O191" s="14" t="n"/>
      <c r="P191" s="15">
        <f>IF(AND($A191="",$B191=""),"",SUM(D191:O191))</f>
        <v/>
      </c>
    </row>
    <row r="192">
      <c r="A192" s="11" t="n"/>
      <c r="B192" s="11" t="n"/>
      <c r="C192">
        <f>IF($B192="","",IFERROR(IF(INDEX(Projects!$C$3:$C$44,MATCH($B192,ProjectList,0))="","",INDEX(Projects!$C$3:$C$44,MATCH($B192,ProjectList,0))),""))</f>
        <v/>
      </c>
      <c r="D192" s="14" t="n"/>
      <c r="E192" s="14" t="n"/>
      <c r="F192" s="14" t="n"/>
      <c r="G192" s="14" t="n"/>
      <c r="H192" s="14" t="n"/>
      <c r="I192" s="14" t="n"/>
      <c r="J192" s="14" t="n"/>
      <c r="K192" s="14" t="n"/>
      <c r="L192" s="14" t="n"/>
      <c r="M192" s="14" t="n"/>
      <c r="N192" s="14" t="n"/>
      <c r="O192" s="14" t="n"/>
      <c r="P192" s="15">
        <f>IF(AND($A192="",$B192=""),"",SUM(D192:O192))</f>
        <v/>
      </c>
    </row>
    <row r="193">
      <c r="A193" s="11" t="n"/>
      <c r="B193" s="11" t="n"/>
      <c r="C193">
        <f>IF($B193="","",IFERROR(IF(INDEX(Projects!$C$3:$C$44,MATCH($B193,ProjectList,0))="","",INDEX(Projects!$C$3:$C$44,MATCH($B193,ProjectList,0))),""))</f>
        <v/>
      </c>
      <c r="D193" s="14" t="n"/>
      <c r="E193" s="14" t="n"/>
      <c r="F193" s="14" t="n"/>
      <c r="G193" s="14" t="n"/>
      <c r="H193" s="14" t="n"/>
      <c r="I193" s="14" t="n"/>
      <c r="J193" s="14" t="n"/>
      <c r="K193" s="14" t="n"/>
      <c r="L193" s="14" t="n"/>
      <c r="M193" s="14" t="n"/>
      <c r="N193" s="14" t="n"/>
      <c r="O193" s="14" t="n"/>
      <c r="P193" s="15">
        <f>IF(AND($A193="",$B193=""),"",SUM(D193:O193))</f>
        <v/>
      </c>
    </row>
    <row r="194">
      <c r="A194" s="11" t="n"/>
      <c r="B194" s="11" t="n"/>
      <c r="C194">
        <f>IF($B194="","",IFERROR(IF(INDEX(Projects!$C$3:$C$44,MATCH($B194,ProjectList,0))="","",INDEX(Projects!$C$3:$C$44,MATCH($B194,ProjectList,0))),""))</f>
        <v/>
      </c>
      <c r="D194" s="14" t="n"/>
      <c r="E194" s="14" t="n"/>
      <c r="F194" s="14" t="n"/>
      <c r="G194" s="14" t="n"/>
      <c r="H194" s="14" t="n"/>
      <c r="I194" s="14" t="n"/>
      <c r="J194" s="14" t="n"/>
      <c r="K194" s="14" t="n"/>
      <c r="L194" s="14" t="n"/>
      <c r="M194" s="14" t="n"/>
      <c r="N194" s="14" t="n"/>
      <c r="O194" s="14" t="n"/>
      <c r="P194" s="15">
        <f>IF(AND($A194="",$B194=""),"",SUM(D194:O194))</f>
        <v/>
      </c>
    </row>
    <row r="195">
      <c r="A195" s="11" t="n"/>
      <c r="B195" s="11" t="n"/>
      <c r="C195">
        <f>IF($B195="","",IFERROR(IF(INDEX(Projects!$C$3:$C$44,MATCH($B195,ProjectList,0))="","",INDEX(Projects!$C$3:$C$44,MATCH($B195,ProjectList,0))),""))</f>
        <v/>
      </c>
      <c r="D195" s="14" t="n"/>
      <c r="E195" s="14" t="n"/>
      <c r="F195" s="14" t="n"/>
      <c r="G195" s="14" t="n"/>
      <c r="H195" s="14" t="n"/>
      <c r="I195" s="14" t="n"/>
      <c r="J195" s="14" t="n"/>
      <c r="K195" s="14" t="n"/>
      <c r="L195" s="14" t="n"/>
      <c r="M195" s="14" t="n"/>
      <c r="N195" s="14" t="n"/>
      <c r="O195" s="14" t="n"/>
      <c r="P195" s="15">
        <f>IF(AND($A195="",$B195=""),"",SUM(D195:O195))</f>
        <v/>
      </c>
    </row>
    <row r="196">
      <c r="A196" s="11" t="n"/>
      <c r="B196" s="11" t="n"/>
      <c r="C196">
        <f>IF($B196="","",IFERROR(IF(INDEX(Projects!$C$3:$C$44,MATCH($B196,ProjectList,0))="","",INDEX(Projects!$C$3:$C$44,MATCH($B196,ProjectList,0))),""))</f>
        <v/>
      </c>
      <c r="D196" s="14" t="n"/>
      <c r="E196" s="14" t="n"/>
      <c r="F196" s="14" t="n"/>
      <c r="G196" s="14" t="n"/>
      <c r="H196" s="14" t="n"/>
      <c r="I196" s="14" t="n"/>
      <c r="J196" s="14" t="n"/>
      <c r="K196" s="14" t="n"/>
      <c r="L196" s="14" t="n"/>
      <c r="M196" s="14" t="n"/>
      <c r="N196" s="14" t="n"/>
      <c r="O196" s="14" t="n"/>
      <c r="P196" s="15">
        <f>IF(AND($A196="",$B196=""),"",SUM(D196:O196))</f>
        <v/>
      </c>
    </row>
    <row r="197">
      <c r="A197" s="11" t="n"/>
      <c r="B197" s="11" t="n"/>
      <c r="C197">
        <f>IF($B197="","",IFERROR(IF(INDEX(Projects!$C$3:$C$44,MATCH($B197,ProjectList,0))="","",INDEX(Projects!$C$3:$C$44,MATCH($B197,ProjectList,0))),""))</f>
        <v/>
      </c>
      <c r="D197" s="14" t="n"/>
      <c r="E197" s="14" t="n"/>
      <c r="F197" s="14" t="n"/>
      <c r="G197" s="14" t="n"/>
      <c r="H197" s="14" t="n"/>
      <c r="I197" s="14" t="n"/>
      <c r="J197" s="14" t="n"/>
      <c r="K197" s="14" t="n"/>
      <c r="L197" s="14" t="n"/>
      <c r="M197" s="14" t="n"/>
      <c r="N197" s="14" t="n"/>
      <c r="O197" s="14" t="n"/>
      <c r="P197" s="15">
        <f>IF(AND($A197="",$B197=""),"",SUM(D197:O197))</f>
        <v/>
      </c>
    </row>
    <row r="198">
      <c r="A198" s="11" t="n"/>
      <c r="B198" s="11" t="n"/>
      <c r="C198">
        <f>IF($B198="","",IFERROR(IF(INDEX(Projects!$C$3:$C$44,MATCH($B198,ProjectList,0))="","",INDEX(Projects!$C$3:$C$44,MATCH($B198,ProjectList,0))),""))</f>
        <v/>
      </c>
      <c r="D198" s="14" t="n"/>
      <c r="E198" s="14" t="n"/>
      <c r="F198" s="14" t="n"/>
      <c r="G198" s="14" t="n"/>
      <c r="H198" s="14" t="n"/>
      <c r="I198" s="14" t="n"/>
      <c r="J198" s="14" t="n"/>
      <c r="K198" s="14" t="n"/>
      <c r="L198" s="14" t="n"/>
      <c r="M198" s="14" t="n"/>
      <c r="N198" s="14" t="n"/>
      <c r="O198" s="14" t="n"/>
      <c r="P198" s="15">
        <f>IF(AND($A198="",$B198=""),"",SUM(D198:O198))</f>
        <v/>
      </c>
    </row>
    <row r="199">
      <c r="A199" s="11" t="n"/>
      <c r="B199" s="11" t="n"/>
      <c r="C199">
        <f>IF($B199="","",IFERROR(IF(INDEX(Projects!$C$3:$C$44,MATCH($B199,ProjectList,0))="","",INDEX(Projects!$C$3:$C$44,MATCH($B199,ProjectList,0))),""))</f>
        <v/>
      </c>
      <c r="D199" s="14" t="n"/>
      <c r="E199" s="14" t="n"/>
      <c r="F199" s="14" t="n"/>
      <c r="G199" s="14" t="n"/>
      <c r="H199" s="14" t="n"/>
      <c r="I199" s="14" t="n"/>
      <c r="J199" s="14" t="n"/>
      <c r="K199" s="14" t="n"/>
      <c r="L199" s="14" t="n"/>
      <c r="M199" s="14" t="n"/>
      <c r="N199" s="14" t="n"/>
      <c r="O199" s="14" t="n"/>
      <c r="P199" s="15">
        <f>IF(AND($A199="",$B199=""),"",SUM(D199:O199))</f>
        <v/>
      </c>
    </row>
    <row r="200">
      <c r="A200" s="11" t="n"/>
      <c r="B200" s="11" t="n"/>
      <c r="C200">
        <f>IF($B200="","",IFERROR(IF(INDEX(Projects!$C$3:$C$44,MATCH($B200,ProjectList,0))="","",INDEX(Projects!$C$3:$C$44,MATCH($B200,ProjectList,0))),""))</f>
        <v/>
      </c>
      <c r="D200" s="14" t="n"/>
      <c r="E200" s="14" t="n"/>
      <c r="F200" s="14" t="n"/>
      <c r="G200" s="14" t="n"/>
      <c r="H200" s="14" t="n"/>
      <c r="I200" s="14" t="n"/>
      <c r="J200" s="14" t="n"/>
      <c r="K200" s="14" t="n"/>
      <c r="L200" s="14" t="n"/>
      <c r="M200" s="14" t="n"/>
      <c r="N200" s="14" t="n"/>
      <c r="O200" s="14" t="n"/>
      <c r="P200" s="15">
        <f>IF(AND($A200="",$B200=""),"",SUM(D200:O200))</f>
        <v/>
      </c>
    </row>
    <row r="201">
      <c r="A201" s="11" t="n"/>
      <c r="B201" s="11" t="n"/>
      <c r="C201">
        <f>IF($B201="","",IFERROR(IF(INDEX(Projects!$C$3:$C$44,MATCH($B201,ProjectList,0))="","",INDEX(Projects!$C$3:$C$44,MATCH($B201,ProjectList,0))),""))</f>
        <v/>
      </c>
      <c r="D201" s="14" t="n"/>
      <c r="E201" s="14" t="n"/>
      <c r="F201" s="14" t="n"/>
      <c r="G201" s="14" t="n"/>
      <c r="H201" s="14" t="n"/>
      <c r="I201" s="14" t="n"/>
      <c r="J201" s="14" t="n"/>
      <c r="K201" s="14" t="n"/>
      <c r="L201" s="14" t="n"/>
      <c r="M201" s="14" t="n"/>
      <c r="N201" s="14" t="n"/>
      <c r="O201" s="14" t="n"/>
      <c r="P201" s="15">
        <f>IF(AND($A201="",$B201=""),"",SUM(D201:O201))</f>
        <v/>
      </c>
    </row>
    <row r="202">
      <c r="A202" s="11" t="n"/>
      <c r="B202" s="11" t="n"/>
      <c r="C202">
        <f>IF($B202="","",IFERROR(IF(INDEX(Projects!$C$3:$C$44,MATCH($B202,ProjectList,0))="","",INDEX(Projects!$C$3:$C$44,MATCH($B202,ProjectList,0))),""))</f>
        <v/>
      </c>
      <c r="D202" s="14" t="n"/>
      <c r="E202" s="14" t="n"/>
      <c r="F202" s="14" t="n"/>
      <c r="G202" s="14" t="n"/>
      <c r="H202" s="14" t="n"/>
      <c r="I202" s="14" t="n"/>
      <c r="J202" s="14" t="n"/>
      <c r="K202" s="14" t="n"/>
      <c r="L202" s="14" t="n"/>
      <c r="M202" s="14" t="n"/>
      <c r="N202" s="14" t="n"/>
      <c r="O202" s="14" t="n"/>
      <c r="P202" s="15">
        <f>IF(AND($A202="",$B202=""),"",SUM(D202:O202))</f>
        <v/>
      </c>
    </row>
    <row r="203">
      <c r="A203" s="11" t="n"/>
      <c r="B203" s="11" t="n"/>
      <c r="C203">
        <f>IF($B203="","",IFERROR(IF(INDEX(Projects!$C$3:$C$44,MATCH($B203,ProjectList,0))="","",INDEX(Projects!$C$3:$C$44,MATCH($B203,ProjectList,0))),""))</f>
        <v/>
      </c>
      <c r="D203" s="14" t="n"/>
      <c r="E203" s="14" t="n"/>
      <c r="F203" s="14" t="n"/>
      <c r="G203" s="14" t="n"/>
      <c r="H203" s="14" t="n"/>
      <c r="I203" s="14" t="n"/>
      <c r="J203" s="14" t="n"/>
      <c r="K203" s="14" t="n"/>
      <c r="L203" s="14" t="n"/>
      <c r="M203" s="14" t="n"/>
      <c r="N203" s="14" t="n"/>
      <c r="O203" s="14" t="n"/>
      <c r="P203" s="15">
        <f>IF(AND($A203="",$B203=""),"",SUM(D203:O203))</f>
        <v/>
      </c>
    </row>
    <row r="204">
      <c r="A204" s="11" t="n"/>
      <c r="B204" s="11" t="n"/>
      <c r="C204">
        <f>IF($B204="","",IFERROR(IF(INDEX(Projects!$C$3:$C$44,MATCH($B204,ProjectList,0))="","",INDEX(Projects!$C$3:$C$44,MATCH($B204,ProjectList,0))),""))</f>
        <v/>
      </c>
      <c r="D204" s="14" t="n"/>
      <c r="E204" s="14" t="n"/>
      <c r="F204" s="14" t="n"/>
      <c r="G204" s="14" t="n"/>
      <c r="H204" s="14" t="n"/>
      <c r="I204" s="14" t="n"/>
      <c r="J204" s="14" t="n"/>
      <c r="K204" s="14" t="n"/>
      <c r="L204" s="14" t="n"/>
      <c r="M204" s="14" t="n"/>
      <c r="N204" s="14" t="n"/>
      <c r="O204" s="14" t="n"/>
      <c r="P204" s="15">
        <f>IF(AND($A204="",$B204=""),"",SUM(D204:O204))</f>
        <v/>
      </c>
    </row>
    <row r="205">
      <c r="A205" s="11" t="n"/>
      <c r="B205" s="11" t="n"/>
      <c r="C205">
        <f>IF($B205="","",IFERROR(IF(INDEX(Projects!$C$3:$C$44,MATCH($B205,ProjectList,0))="","",INDEX(Projects!$C$3:$C$44,MATCH($B205,ProjectList,0))),""))</f>
        <v/>
      </c>
      <c r="D205" s="14" t="n"/>
      <c r="E205" s="14" t="n"/>
      <c r="F205" s="14" t="n"/>
      <c r="G205" s="14" t="n"/>
      <c r="H205" s="14" t="n"/>
      <c r="I205" s="14" t="n"/>
      <c r="J205" s="14" t="n"/>
      <c r="K205" s="14" t="n"/>
      <c r="L205" s="14" t="n"/>
      <c r="M205" s="14" t="n"/>
      <c r="N205" s="14" t="n"/>
      <c r="O205" s="14" t="n"/>
      <c r="P205" s="15">
        <f>IF(AND($A205="",$B205=""),"",SUM(D205:O205))</f>
        <v/>
      </c>
    </row>
    <row r="206">
      <c r="A206" s="11" t="n"/>
      <c r="B206" s="11" t="n"/>
      <c r="C206">
        <f>IF($B206="","",IFERROR(IF(INDEX(Projects!$C$3:$C$44,MATCH($B206,ProjectList,0))="","",INDEX(Projects!$C$3:$C$44,MATCH($B206,ProjectList,0))),""))</f>
        <v/>
      </c>
      <c r="D206" s="14" t="n"/>
      <c r="E206" s="14" t="n"/>
      <c r="F206" s="14" t="n"/>
      <c r="G206" s="14" t="n"/>
      <c r="H206" s="14" t="n"/>
      <c r="I206" s="14" t="n"/>
      <c r="J206" s="14" t="n"/>
      <c r="K206" s="14" t="n"/>
      <c r="L206" s="14" t="n"/>
      <c r="M206" s="14" t="n"/>
      <c r="N206" s="14" t="n"/>
      <c r="O206" s="14" t="n"/>
      <c r="P206" s="15">
        <f>IF(AND($A206="",$B206=""),"",SUM(D206:O206))</f>
        <v/>
      </c>
    </row>
    <row r="207">
      <c r="A207" s="11" t="n"/>
      <c r="B207" s="11" t="n"/>
      <c r="C207">
        <f>IF($B207="","",IFERROR(IF(INDEX(Projects!$C$3:$C$44,MATCH($B207,ProjectList,0))="","",INDEX(Projects!$C$3:$C$44,MATCH($B207,ProjectList,0))),""))</f>
        <v/>
      </c>
      <c r="D207" s="14" t="n"/>
      <c r="E207" s="14" t="n"/>
      <c r="F207" s="14" t="n"/>
      <c r="G207" s="14" t="n"/>
      <c r="H207" s="14" t="n"/>
      <c r="I207" s="14" t="n"/>
      <c r="J207" s="14" t="n"/>
      <c r="K207" s="14" t="n"/>
      <c r="L207" s="14" t="n"/>
      <c r="M207" s="14" t="n"/>
      <c r="N207" s="14" t="n"/>
      <c r="O207" s="14" t="n"/>
      <c r="P207" s="15">
        <f>IF(AND($A207="",$B207=""),"",SUM(D207:O207))</f>
        <v/>
      </c>
    </row>
    <row r="208">
      <c r="A208" s="11" t="n"/>
      <c r="B208" s="11" t="n"/>
      <c r="C208">
        <f>IF($B208="","",IFERROR(IF(INDEX(Projects!$C$3:$C$44,MATCH($B208,ProjectList,0))="","",INDEX(Projects!$C$3:$C$44,MATCH($B208,ProjectList,0))),""))</f>
        <v/>
      </c>
      <c r="D208" s="14" t="n"/>
      <c r="E208" s="14" t="n"/>
      <c r="F208" s="14" t="n"/>
      <c r="G208" s="14" t="n"/>
      <c r="H208" s="14" t="n"/>
      <c r="I208" s="14" t="n"/>
      <c r="J208" s="14" t="n"/>
      <c r="K208" s="14" t="n"/>
      <c r="L208" s="14" t="n"/>
      <c r="M208" s="14" t="n"/>
      <c r="N208" s="14" t="n"/>
      <c r="O208" s="14" t="n"/>
      <c r="P208" s="15">
        <f>IF(AND($A208="",$B208=""),"",SUM(D208:O208))</f>
        <v/>
      </c>
    </row>
    <row r="209">
      <c r="A209" s="11" t="n"/>
      <c r="B209" s="11" t="n"/>
      <c r="C209">
        <f>IF($B209="","",IFERROR(IF(INDEX(Projects!$C$3:$C$44,MATCH($B209,ProjectList,0))="","",INDEX(Projects!$C$3:$C$44,MATCH($B209,ProjectList,0))),""))</f>
        <v/>
      </c>
      <c r="D209" s="14" t="n"/>
      <c r="E209" s="14" t="n"/>
      <c r="F209" s="14" t="n"/>
      <c r="G209" s="14" t="n"/>
      <c r="H209" s="14" t="n"/>
      <c r="I209" s="14" t="n"/>
      <c r="J209" s="14" t="n"/>
      <c r="K209" s="14" t="n"/>
      <c r="L209" s="14" t="n"/>
      <c r="M209" s="14" t="n"/>
      <c r="N209" s="14" t="n"/>
      <c r="O209" s="14" t="n"/>
      <c r="P209" s="15">
        <f>IF(AND($A209="",$B209=""),"",SUM(D209:O209))</f>
        <v/>
      </c>
    </row>
    <row r="210">
      <c r="A210" s="11" t="n"/>
      <c r="B210" s="11" t="n"/>
      <c r="C210">
        <f>IF($B210="","",IFERROR(IF(INDEX(Projects!$C$3:$C$44,MATCH($B210,ProjectList,0))="","",INDEX(Projects!$C$3:$C$44,MATCH($B210,ProjectList,0))),""))</f>
        <v/>
      </c>
      <c r="D210" s="14" t="n"/>
      <c r="E210" s="14" t="n"/>
      <c r="F210" s="14" t="n"/>
      <c r="G210" s="14" t="n"/>
      <c r="H210" s="14" t="n"/>
      <c r="I210" s="14" t="n"/>
      <c r="J210" s="14" t="n"/>
      <c r="K210" s="14" t="n"/>
      <c r="L210" s="14" t="n"/>
      <c r="M210" s="14" t="n"/>
      <c r="N210" s="14" t="n"/>
      <c r="O210" s="14" t="n"/>
      <c r="P210" s="15">
        <f>IF(AND($A210="",$B210=""),"",SUM(D210:O210))</f>
        <v/>
      </c>
    </row>
    <row r="211">
      <c r="A211" s="11" t="n"/>
      <c r="B211" s="11" t="n"/>
      <c r="C211">
        <f>IF($B211="","",IFERROR(IF(INDEX(Projects!$C$3:$C$44,MATCH($B211,ProjectList,0))="","",INDEX(Projects!$C$3:$C$44,MATCH($B211,ProjectList,0))),""))</f>
        <v/>
      </c>
      <c r="D211" s="14" t="n"/>
      <c r="E211" s="14" t="n"/>
      <c r="F211" s="14" t="n"/>
      <c r="G211" s="14" t="n"/>
      <c r="H211" s="14" t="n"/>
      <c r="I211" s="14" t="n"/>
      <c r="J211" s="14" t="n"/>
      <c r="K211" s="14" t="n"/>
      <c r="L211" s="14" t="n"/>
      <c r="M211" s="14" t="n"/>
      <c r="N211" s="14" t="n"/>
      <c r="O211" s="14" t="n"/>
      <c r="P211" s="15">
        <f>IF(AND($A211="",$B211=""),"",SUM(D211:O211))</f>
        <v/>
      </c>
    </row>
    <row r="212">
      <c r="A212" s="11" t="n"/>
      <c r="B212" s="11" t="n"/>
      <c r="C212">
        <f>IF($B212="","",IFERROR(IF(INDEX(Projects!$C$3:$C$44,MATCH($B212,ProjectList,0))="","",INDEX(Projects!$C$3:$C$44,MATCH($B212,ProjectList,0))),""))</f>
        <v/>
      </c>
      <c r="D212" s="14" t="n"/>
      <c r="E212" s="14" t="n"/>
      <c r="F212" s="14" t="n"/>
      <c r="G212" s="14" t="n"/>
      <c r="H212" s="14" t="n"/>
      <c r="I212" s="14" t="n"/>
      <c r="J212" s="14" t="n"/>
      <c r="K212" s="14" t="n"/>
      <c r="L212" s="14" t="n"/>
      <c r="M212" s="14" t="n"/>
      <c r="N212" s="14" t="n"/>
      <c r="O212" s="14" t="n"/>
      <c r="P212" s="15">
        <f>IF(AND($A212="",$B212=""),"",SUM(D212:O212))</f>
        <v/>
      </c>
    </row>
    <row r="213">
      <c r="A213" s="11" t="n"/>
      <c r="B213" s="11" t="n"/>
      <c r="C213">
        <f>IF($B213="","",IFERROR(IF(INDEX(Projects!$C$3:$C$44,MATCH($B213,ProjectList,0))="","",INDEX(Projects!$C$3:$C$44,MATCH($B213,ProjectList,0))),""))</f>
        <v/>
      </c>
      <c r="D213" s="14" t="n"/>
      <c r="E213" s="14" t="n"/>
      <c r="F213" s="14" t="n"/>
      <c r="G213" s="14" t="n"/>
      <c r="H213" s="14" t="n"/>
      <c r="I213" s="14" t="n"/>
      <c r="J213" s="14" t="n"/>
      <c r="K213" s="14" t="n"/>
      <c r="L213" s="14" t="n"/>
      <c r="M213" s="14" t="n"/>
      <c r="N213" s="14" t="n"/>
      <c r="O213" s="14" t="n"/>
      <c r="P213" s="15">
        <f>IF(AND($A213="",$B213=""),"",SUM(D213:O213))</f>
        <v/>
      </c>
    </row>
    <row r="214">
      <c r="A214" s="11" t="n"/>
      <c r="B214" s="11" t="n"/>
      <c r="C214">
        <f>IF($B214="","",IFERROR(IF(INDEX(Projects!$C$3:$C$44,MATCH($B214,ProjectList,0))="","",INDEX(Projects!$C$3:$C$44,MATCH($B214,ProjectList,0))),""))</f>
        <v/>
      </c>
      <c r="D214" s="14" t="n"/>
      <c r="E214" s="14" t="n"/>
      <c r="F214" s="14" t="n"/>
      <c r="G214" s="14" t="n"/>
      <c r="H214" s="14" t="n"/>
      <c r="I214" s="14" t="n"/>
      <c r="J214" s="14" t="n"/>
      <c r="K214" s="14" t="n"/>
      <c r="L214" s="14" t="n"/>
      <c r="M214" s="14" t="n"/>
      <c r="N214" s="14" t="n"/>
      <c r="O214" s="14" t="n"/>
      <c r="P214" s="15">
        <f>IF(AND($A214="",$B214=""),"",SUM(D214:O214))</f>
        <v/>
      </c>
    </row>
    <row r="215">
      <c r="A215" s="11" t="n"/>
      <c r="B215" s="11" t="n"/>
      <c r="C215">
        <f>IF($B215="","",IFERROR(IF(INDEX(Projects!$C$3:$C$44,MATCH($B215,ProjectList,0))="","",INDEX(Projects!$C$3:$C$44,MATCH($B215,ProjectList,0))),""))</f>
        <v/>
      </c>
      <c r="D215" s="14" t="n"/>
      <c r="E215" s="14" t="n"/>
      <c r="F215" s="14" t="n"/>
      <c r="G215" s="14" t="n"/>
      <c r="H215" s="14" t="n"/>
      <c r="I215" s="14" t="n"/>
      <c r="J215" s="14" t="n"/>
      <c r="K215" s="14" t="n"/>
      <c r="L215" s="14" t="n"/>
      <c r="M215" s="14" t="n"/>
      <c r="N215" s="14" t="n"/>
      <c r="O215" s="14" t="n"/>
      <c r="P215" s="15">
        <f>IF(AND($A215="",$B215=""),"",SUM(D215:O215))</f>
        <v/>
      </c>
    </row>
    <row r="216">
      <c r="A216" s="11" t="n"/>
      <c r="B216" s="11" t="n"/>
      <c r="C216">
        <f>IF($B216="","",IFERROR(IF(INDEX(Projects!$C$3:$C$44,MATCH($B216,ProjectList,0))="","",INDEX(Projects!$C$3:$C$44,MATCH($B216,ProjectList,0))),""))</f>
        <v/>
      </c>
      <c r="D216" s="14" t="n"/>
      <c r="E216" s="14" t="n"/>
      <c r="F216" s="14" t="n"/>
      <c r="G216" s="14" t="n"/>
      <c r="H216" s="14" t="n"/>
      <c r="I216" s="14" t="n"/>
      <c r="J216" s="14" t="n"/>
      <c r="K216" s="14" t="n"/>
      <c r="L216" s="14" t="n"/>
      <c r="M216" s="14" t="n"/>
      <c r="N216" s="14" t="n"/>
      <c r="O216" s="14" t="n"/>
      <c r="P216" s="15">
        <f>IF(AND($A216="",$B216=""),"",SUM(D216:O216))</f>
        <v/>
      </c>
    </row>
    <row r="217">
      <c r="A217" s="11" t="n"/>
      <c r="B217" s="11" t="n"/>
      <c r="C217">
        <f>IF($B217="","",IFERROR(IF(INDEX(Projects!$C$3:$C$44,MATCH($B217,ProjectList,0))="","",INDEX(Projects!$C$3:$C$44,MATCH($B217,ProjectList,0))),""))</f>
        <v/>
      </c>
      <c r="D217" s="14" t="n"/>
      <c r="E217" s="14" t="n"/>
      <c r="F217" s="14" t="n"/>
      <c r="G217" s="14" t="n"/>
      <c r="H217" s="14" t="n"/>
      <c r="I217" s="14" t="n"/>
      <c r="J217" s="14" t="n"/>
      <c r="K217" s="14" t="n"/>
      <c r="L217" s="14" t="n"/>
      <c r="M217" s="14" t="n"/>
      <c r="N217" s="14" t="n"/>
      <c r="O217" s="14" t="n"/>
      <c r="P217" s="15">
        <f>IF(AND($A217="",$B217=""),"",SUM(D217:O217))</f>
        <v/>
      </c>
    </row>
    <row r="218">
      <c r="A218" s="11" t="n"/>
      <c r="B218" s="11" t="n"/>
      <c r="C218">
        <f>IF($B218="","",IFERROR(IF(INDEX(Projects!$C$3:$C$44,MATCH($B218,ProjectList,0))="","",INDEX(Projects!$C$3:$C$44,MATCH($B218,ProjectList,0))),""))</f>
        <v/>
      </c>
      <c r="D218" s="14" t="n"/>
      <c r="E218" s="14" t="n"/>
      <c r="F218" s="14" t="n"/>
      <c r="G218" s="14" t="n"/>
      <c r="H218" s="14" t="n"/>
      <c r="I218" s="14" t="n"/>
      <c r="J218" s="14" t="n"/>
      <c r="K218" s="14" t="n"/>
      <c r="L218" s="14" t="n"/>
      <c r="M218" s="14" t="n"/>
      <c r="N218" s="14" t="n"/>
      <c r="O218" s="14" t="n"/>
      <c r="P218" s="15">
        <f>IF(AND($A218="",$B218=""),"",SUM(D218:O218))</f>
        <v/>
      </c>
    </row>
    <row r="219">
      <c r="A219" s="11" t="n"/>
      <c r="B219" s="11" t="n"/>
      <c r="C219">
        <f>IF($B219="","",IFERROR(IF(INDEX(Projects!$C$3:$C$44,MATCH($B219,ProjectList,0))="","",INDEX(Projects!$C$3:$C$44,MATCH($B219,ProjectList,0))),""))</f>
        <v/>
      </c>
      <c r="D219" s="14" t="n"/>
      <c r="E219" s="14" t="n"/>
      <c r="F219" s="14" t="n"/>
      <c r="G219" s="14" t="n"/>
      <c r="H219" s="14" t="n"/>
      <c r="I219" s="14" t="n"/>
      <c r="J219" s="14" t="n"/>
      <c r="K219" s="14" t="n"/>
      <c r="L219" s="14" t="n"/>
      <c r="M219" s="14" t="n"/>
      <c r="N219" s="14" t="n"/>
      <c r="O219" s="14" t="n"/>
      <c r="P219" s="15">
        <f>IF(AND($A219="",$B219=""),"",SUM(D219:O219))</f>
        <v/>
      </c>
    </row>
    <row r="220">
      <c r="A220" s="11" t="n"/>
      <c r="B220" s="11" t="n"/>
      <c r="C220">
        <f>IF($B220="","",IFERROR(IF(INDEX(Projects!$C$3:$C$44,MATCH($B220,ProjectList,0))="","",INDEX(Projects!$C$3:$C$44,MATCH($B220,ProjectList,0))),""))</f>
        <v/>
      </c>
      <c r="D220" s="14" t="n"/>
      <c r="E220" s="14" t="n"/>
      <c r="F220" s="14" t="n"/>
      <c r="G220" s="14" t="n"/>
      <c r="H220" s="14" t="n"/>
      <c r="I220" s="14" t="n"/>
      <c r="J220" s="14" t="n"/>
      <c r="K220" s="14" t="n"/>
      <c r="L220" s="14" t="n"/>
      <c r="M220" s="14" t="n"/>
      <c r="N220" s="14" t="n"/>
      <c r="O220" s="14" t="n"/>
      <c r="P220" s="15">
        <f>IF(AND($A220="",$B220=""),"",SUM(D220:O220))</f>
        <v/>
      </c>
    </row>
    <row r="221">
      <c r="A221" s="11" t="n"/>
      <c r="B221" s="11" t="n"/>
      <c r="C221">
        <f>IF($B221="","",IFERROR(IF(INDEX(Projects!$C$3:$C$44,MATCH($B221,ProjectList,0))="","",INDEX(Projects!$C$3:$C$44,MATCH($B221,ProjectList,0))),""))</f>
        <v/>
      </c>
      <c r="D221" s="14" t="n"/>
      <c r="E221" s="14" t="n"/>
      <c r="F221" s="14" t="n"/>
      <c r="G221" s="14" t="n"/>
      <c r="H221" s="14" t="n"/>
      <c r="I221" s="14" t="n"/>
      <c r="J221" s="14" t="n"/>
      <c r="K221" s="14" t="n"/>
      <c r="L221" s="14" t="n"/>
      <c r="M221" s="14" t="n"/>
      <c r="N221" s="14" t="n"/>
      <c r="O221" s="14" t="n"/>
      <c r="P221" s="15">
        <f>IF(AND($A221="",$B221=""),"",SUM(D221:O221))</f>
        <v/>
      </c>
    </row>
    <row r="222">
      <c r="A222" s="11" t="n"/>
      <c r="B222" s="11" t="n"/>
      <c r="C222">
        <f>IF($B222="","",IFERROR(IF(INDEX(Projects!$C$3:$C$44,MATCH($B222,ProjectList,0))="","",INDEX(Projects!$C$3:$C$44,MATCH($B222,ProjectList,0))),""))</f>
        <v/>
      </c>
      <c r="D222" s="14" t="n"/>
      <c r="E222" s="14" t="n"/>
      <c r="F222" s="14" t="n"/>
      <c r="G222" s="14" t="n"/>
      <c r="H222" s="14" t="n"/>
      <c r="I222" s="14" t="n"/>
      <c r="J222" s="14" t="n"/>
      <c r="K222" s="14" t="n"/>
      <c r="L222" s="14" t="n"/>
      <c r="M222" s="14" t="n"/>
      <c r="N222" s="14" t="n"/>
      <c r="O222" s="14" t="n"/>
      <c r="P222" s="15">
        <f>IF(AND($A222="",$B222=""),"",SUM(D222:O222))</f>
        <v/>
      </c>
    </row>
    <row r="223">
      <c r="A223" s="11" t="n"/>
      <c r="B223" s="11" t="n"/>
      <c r="C223">
        <f>IF($B223="","",IFERROR(IF(INDEX(Projects!$C$3:$C$44,MATCH($B223,ProjectList,0))="","",INDEX(Projects!$C$3:$C$44,MATCH($B223,ProjectList,0))),""))</f>
        <v/>
      </c>
      <c r="D223" s="14" t="n"/>
      <c r="E223" s="14" t="n"/>
      <c r="F223" s="14" t="n"/>
      <c r="G223" s="14" t="n"/>
      <c r="H223" s="14" t="n"/>
      <c r="I223" s="14" t="n"/>
      <c r="J223" s="14" t="n"/>
      <c r="K223" s="14" t="n"/>
      <c r="L223" s="14" t="n"/>
      <c r="M223" s="14" t="n"/>
      <c r="N223" s="14" t="n"/>
      <c r="O223" s="14" t="n"/>
      <c r="P223" s="15">
        <f>IF(AND($A223="",$B223=""),"",SUM(D223:O223))</f>
        <v/>
      </c>
    </row>
    <row r="224">
      <c r="A224" s="11" t="n"/>
      <c r="B224" s="11" t="n"/>
      <c r="C224">
        <f>IF($B224="","",IFERROR(IF(INDEX(Projects!$C$3:$C$44,MATCH($B224,ProjectList,0))="","",INDEX(Projects!$C$3:$C$44,MATCH($B224,ProjectList,0))),""))</f>
        <v/>
      </c>
      <c r="D224" s="14" t="n"/>
      <c r="E224" s="14" t="n"/>
      <c r="F224" s="14" t="n"/>
      <c r="G224" s="14" t="n"/>
      <c r="H224" s="14" t="n"/>
      <c r="I224" s="14" t="n"/>
      <c r="J224" s="14" t="n"/>
      <c r="K224" s="14" t="n"/>
      <c r="L224" s="14" t="n"/>
      <c r="M224" s="14" t="n"/>
      <c r="N224" s="14" t="n"/>
      <c r="O224" s="14" t="n"/>
      <c r="P224" s="15">
        <f>IF(AND($A224="",$B224=""),"",SUM(D224:O224))</f>
        <v/>
      </c>
    </row>
    <row r="225">
      <c r="A225" s="11" t="n"/>
      <c r="B225" s="11" t="n"/>
      <c r="C225">
        <f>IF($B225="","",IFERROR(IF(INDEX(Projects!$C$3:$C$44,MATCH($B225,ProjectList,0))="","",INDEX(Projects!$C$3:$C$44,MATCH($B225,ProjectList,0))),""))</f>
        <v/>
      </c>
      <c r="D225" s="14" t="n"/>
      <c r="E225" s="14" t="n"/>
      <c r="F225" s="14" t="n"/>
      <c r="G225" s="14" t="n"/>
      <c r="H225" s="14" t="n"/>
      <c r="I225" s="14" t="n"/>
      <c r="J225" s="14" t="n"/>
      <c r="K225" s="14" t="n"/>
      <c r="L225" s="14" t="n"/>
      <c r="M225" s="14" t="n"/>
      <c r="N225" s="14" t="n"/>
      <c r="O225" s="14" t="n"/>
      <c r="P225" s="15">
        <f>IF(AND($A225="",$B225=""),"",SUM(D225:O225))</f>
        <v/>
      </c>
    </row>
    <row r="226">
      <c r="A226" s="11" t="n"/>
      <c r="B226" s="11" t="n"/>
      <c r="C226">
        <f>IF($B226="","",IFERROR(IF(INDEX(Projects!$C$3:$C$44,MATCH($B226,ProjectList,0))="","",INDEX(Projects!$C$3:$C$44,MATCH($B226,ProjectList,0))),""))</f>
        <v/>
      </c>
      <c r="D226" s="14" t="n"/>
      <c r="E226" s="14" t="n"/>
      <c r="F226" s="14" t="n"/>
      <c r="G226" s="14" t="n"/>
      <c r="H226" s="14" t="n"/>
      <c r="I226" s="14" t="n"/>
      <c r="J226" s="14" t="n"/>
      <c r="K226" s="14" t="n"/>
      <c r="L226" s="14" t="n"/>
      <c r="M226" s="14" t="n"/>
      <c r="N226" s="14" t="n"/>
      <c r="O226" s="14" t="n"/>
      <c r="P226" s="15">
        <f>IF(AND($A226="",$B226=""),"",SUM(D226:O226))</f>
        <v/>
      </c>
    </row>
    <row r="227">
      <c r="A227" s="11" t="n"/>
      <c r="B227" s="11" t="n"/>
      <c r="C227">
        <f>IF($B227="","",IFERROR(IF(INDEX(Projects!$C$3:$C$44,MATCH($B227,ProjectList,0))="","",INDEX(Projects!$C$3:$C$44,MATCH($B227,ProjectList,0))),""))</f>
        <v/>
      </c>
      <c r="D227" s="14" t="n"/>
      <c r="E227" s="14" t="n"/>
      <c r="F227" s="14" t="n"/>
      <c r="G227" s="14" t="n"/>
      <c r="H227" s="14" t="n"/>
      <c r="I227" s="14" t="n"/>
      <c r="J227" s="14" t="n"/>
      <c r="K227" s="14" t="n"/>
      <c r="L227" s="14" t="n"/>
      <c r="M227" s="14" t="n"/>
      <c r="N227" s="14" t="n"/>
      <c r="O227" s="14" t="n"/>
      <c r="P227" s="15">
        <f>IF(AND($A227="",$B227=""),"",SUM(D227:O227))</f>
        <v/>
      </c>
    </row>
    <row r="228">
      <c r="A228" s="11" t="n"/>
      <c r="B228" s="11" t="n"/>
      <c r="C228">
        <f>IF($B228="","",IFERROR(IF(INDEX(Projects!$C$3:$C$44,MATCH($B228,ProjectList,0))="","",INDEX(Projects!$C$3:$C$44,MATCH($B228,ProjectList,0))),""))</f>
        <v/>
      </c>
      <c r="D228" s="14" t="n"/>
      <c r="E228" s="14" t="n"/>
      <c r="F228" s="14" t="n"/>
      <c r="G228" s="14" t="n"/>
      <c r="H228" s="14" t="n"/>
      <c r="I228" s="14" t="n"/>
      <c r="J228" s="14" t="n"/>
      <c r="K228" s="14" t="n"/>
      <c r="L228" s="14" t="n"/>
      <c r="M228" s="14" t="n"/>
      <c r="N228" s="14" t="n"/>
      <c r="O228" s="14" t="n"/>
      <c r="P228" s="15">
        <f>IF(AND($A228="",$B228=""),"",SUM(D228:O228))</f>
        <v/>
      </c>
    </row>
    <row r="229">
      <c r="A229" s="11" t="n"/>
      <c r="B229" s="11" t="n"/>
      <c r="C229">
        <f>IF($B229="","",IFERROR(IF(INDEX(Projects!$C$3:$C$44,MATCH($B229,ProjectList,0))="","",INDEX(Projects!$C$3:$C$44,MATCH($B229,ProjectList,0))),""))</f>
        <v/>
      </c>
      <c r="D229" s="14" t="n"/>
      <c r="E229" s="14" t="n"/>
      <c r="F229" s="14" t="n"/>
      <c r="G229" s="14" t="n"/>
      <c r="H229" s="14" t="n"/>
      <c r="I229" s="14" t="n"/>
      <c r="J229" s="14" t="n"/>
      <c r="K229" s="14" t="n"/>
      <c r="L229" s="14" t="n"/>
      <c r="M229" s="14" t="n"/>
      <c r="N229" s="14" t="n"/>
      <c r="O229" s="14" t="n"/>
      <c r="P229" s="15">
        <f>IF(AND($A229="",$B229=""),"",SUM(D229:O229))</f>
        <v/>
      </c>
    </row>
    <row r="230">
      <c r="A230" s="11" t="n"/>
      <c r="B230" s="11" t="n"/>
      <c r="C230">
        <f>IF($B230="","",IFERROR(IF(INDEX(Projects!$C$3:$C$44,MATCH($B230,ProjectList,0))="","",INDEX(Projects!$C$3:$C$44,MATCH($B230,ProjectList,0))),""))</f>
        <v/>
      </c>
      <c r="D230" s="14" t="n"/>
      <c r="E230" s="14" t="n"/>
      <c r="F230" s="14" t="n"/>
      <c r="G230" s="14" t="n"/>
      <c r="H230" s="14" t="n"/>
      <c r="I230" s="14" t="n"/>
      <c r="J230" s="14" t="n"/>
      <c r="K230" s="14" t="n"/>
      <c r="L230" s="14" t="n"/>
      <c r="M230" s="14" t="n"/>
      <c r="N230" s="14" t="n"/>
      <c r="O230" s="14" t="n"/>
      <c r="P230" s="15">
        <f>IF(AND($A230="",$B230=""),"",SUM(D230:O230))</f>
        <v/>
      </c>
    </row>
    <row r="231">
      <c r="A231" s="11" t="n"/>
      <c r="B231" s="11" t="n"/>
      <c r="C231">
        <f>IF($B231="","",IFERROR(IF(INDEX(Projects!$C$3:$C$44,MATCH($B231,ProjectList,0))="","",INDEX(Projects!$C$3:$C$44,MATCH($B231,ProjectList,0))),""))</f>
        <v/>
      </c>
      <c r="D231" s="14" t="n"/>
      <c r="E231" s="14" t="n"/>
      <c r="F231" s="14" t="n"/>
      <c r="G231" s="14" t="n"/>
      <c r="H231" s="14" t="n"/>
      <c r="I231" s="14" t="n"/>
      <c r="J231" s="14" t="n"/>
      <c r="K231" s="14" t="n"/>
      <c r="L231" s="14" t="n"/>
      <c r="M231" s="14" t="n"/>
      <c r="N231" s="14" t="n"/>
      <c r="O231" s="14" t="n"/>
      <c r="P231" s="15">
        <f>IF(AND($A231="",$B231=""),"",SUM(D231:O231))</f>
        <v/>
      </c>
    </row>
    <row r="232">
      <c r="A232" s="11" t="n"/>
      <c r="B232" s="11" t="n"/>
      <c r="C232">
        <f>IF($B232="","",IFERROR(IF(INDEX(Projects!$C$3:$C$44,MATCH($B232,ProjectList,0))="","",INDEX(Projects!$C$3:$C$44,MATCH($B232,ProjectList,0))),""))</f>
        <v/>
      </c>
      <c r="D232" s="14" t="n"/>
      <c r="E232" s="14" t="n"/>
      <c r="F232" s="14" t="n"/>
      <c r="G232" s="14" t="n"/>
      <c r="H232" s="14" t="n"/>
      <c r="I232" s="14" t="n"/>
      <c r="J232" s="14" t="n"/>
      <c r="K232" s="14" t="n"/>
      <c r="L232" s="14" t="n"/>
      <c r="M232" s="14" t="n"/>
      <c r="N232" s="14" t="n"/>
      <c r="O232" s="14" t="n"/>
      <c r="P232" s="15">
        <f>IF(AND($A232="",$B232=""),"",SUM(D232:O232))</f>
        <v/>
      </c>
    </row>
    <row r="233">
      <c r="A233" s="11" t="n"/>
      <c r="B233" s="11" t="n"/>
      <c r="C233">
        <f>IF($B233="","",IFERROR(IF(INDEX(Projects!$C$3:$C$44,MATCH($B233,ProjectList,0))="","",INDEX(Projects!$C$3:$C$44,MATCH($B233,ProjectList,0))),""))</f>
        <v/>
      </c>
      <c r="D233" s="14" t="n"/>
      <c r="E233" s="14" t="n"/>
      <c r="F233" s="14" t="n"/>
      <c r="G233" s="14" t="n"/>
      <c r="H233" s="14" t="n"/>
      <c r="I233" s="14" t="n"/>
      <c r="J233" s="14" t="n"/>
      <c r="K233" s="14" t="n"/>
      <c r="L233" s="14" t="n"/>
      <c r="M233" s="14" t="n"/>
      <c r="N233" s="14" t="n"/>
      <c r="O233" s="14" t="n"/>
      <c r="P233" s="15">
        <f>IF(AND($A233="",$B233=""),"",SUM(D233:O233))</f>
        <v/>
      </c>
    </row>
    <row r="234">
      <c r="A234" s="11" t="n"/>
      <c r="B234" s="11" t="n"/>
      <c r="C234">
        <f>IF($B234="","",IFERROR(IF(INDEX(Projects!$C$3:$C$44,MATCH($B234,ProjectList,0))="","",INDEX(Projects!$C$3:$C$44,MATCH($B234,ProjectList,0))),""))</f>
        <v/>
      </c>
      <c r="D234" s="14" t="n"/>
      <c r="E234" s="14" t="n"/>
      <c r="F234" s="14" t="n"/>
      <c r="G234" s="14" t="n"/>
      <c r="H234" s="14" t="n"/>
      <c r="I234" s="14" t="n"/>
      <c r="J234" s="14" t="n"/>
      <c r="K234" s="14" t="n"/>
      <c r="L234" s="14" t="n"/>
      <c r="M234" s="14" t="n"/>
      <c r="N234" s="14" t="n"/>
      <c r="O234" s="14" t="n"/>
      <c r="P234" s="15">
        <f>IF(AND($A234="",$B234=""),"",SUM(D234:O234))</f>
        <v/>
      </c>
    </row>
    <row r="235">
      <c r="A235" s="11" t="n"/>
      <c r="B235" s="11" t="n"/>
      <c r="C235">
        <f>IF($B235="","",IFERROR(IF(INDEX(Projects!$C$3:$C$44,MATCH($B235,ProjectList,0))="","",INDEX(Projects!$C$3:$C$44,MATCH($B235,ProjectList,0))),""))</f>
        <v/>
      </c>
      <c r="D235" s="14" t="n"/>
      <c r="E235" s="14" t="n"/>
      <c r="F235" s="14" t="n"/>
      <c r="G235" s="14" t="n"/>
      <c r="H235" s="14" t="n"/>
      <c r="I235" s="14" t="n"/>
      <c r="J235" s="14" t="n"/>
      <c r="K235" s="14" t="n"/>
      <c r="L235" s="14" t="n"/>
      <c r="M235" s="14" t="n"/>
      <c r="N235" s="14" t="n"/>
      <c r="O235" s="14" t="n"/>
      <c r="P235" s="15">
        <f>IF(AND($A235="",$B235=""),"",SUM(D235:O235))</f>
        <v/>
      </c>
    </row>
    <row r="236">
      <c r="A236" s="11" t="n"/>
      <c r="B236" s="11" t="n"/>
      <c r="C236">
        <f>IF($B236="","",IFERROR(IF(INDEX(Projects!$C$3:$C$44,MATCH($B236,ProjectList,0))="","",INDEX(Projects!$C$3:$C$44,MATCH($B236,ProjectList,0))),""))</f>
        <v/>
      </c>
      <c r="D236" s="14" t="n"/>
      <c r="E236" s="14" t="n"/>
      <c r="F236" s="14" t="n"/>
      <c r="G236" s="14" t="n"/>
      <c r="H236" s="14" t="n"/>
      <c r="I236" s="14" t="n"/>
      <c r="J236" s="14" t="n"/>
      <c r="K236" s="14" t="n"/>
      <c r="L236" s="14" t="n"/>
      <c r="M236" s="14" t="n"/>
      <c r="N236" s="14" t="n"/>
      <c r="O236" s="14" t="n"/>
      <c r="P236" s="15">
        <f>IF(AND($A236="",$B236=""),"",SUM(D236:O236))</f>
        <v/>
      </c>
    </row>
    <row r="237">
      <c r="A237" s="11" t="n"/>
      <c r="B237" s="11" t="n"/>
      <c r="C237">
        <f>IF($B237="","",IFERROR(IF(INDEX(Projects!$C$3:$C$44,MATCH($B237,ProjectList,0))="","",INDEX(Projects!$C$3:$C$44,MATCH($B237,ProjectList,0))),""))</f>
        <v/>
      </c>
      <c r="D237" s="14" t="n"/>
      <c r="E237" s="14" t="n"/>
      <c r="F237" s="14" t="n"/>
      <c r="G237" s="14" t="n"/>
      <c r="H237" s="14" t="n"/>
      <c r="I237" s="14" t="n"/>
      <c r="J237" s="14" t="n"/>
      <c r="K237" s="14" t="n"/>
      <c r="L237" s="14" t="n"/>
      <c r="M237" s="14" t="n"/>
      <c r="N237" s="14" t="n"/>
      <c r="O237" s="14" t="n"/>
      <c r="P237" s="15">
        <f>IF(AND($A237="",$B237=""),"",SUM(D237:O237))</f>
        <v/>
      </c>
    </row>
    <row r="238">
      <c r="A238" s="11" t="n"/>
      <c r="B238" s="11" t="n"/>
      <c r="C238">
        <f>IF($B238="","",IFERROR(IF(INDEX(Projects!$C$3:$C$44,MATCH($B238,ProjectList,0))="","",INDEX(Projects!$C$3:$C$44,MATCH($B238,ProjectList,0))),""))</f>
        <v/>
      </c>
      <c r="D238" s="14" t="n"/>
      <c r="E238" s="14" t="n"/>
      <c r="F238" s="14" t="n"/>
      <c r="G238" s="14" t="n"/>
      <c r="H238" s="14" t="n"/>
      <c r="I238" s="14" t="n"/>
      <c r="J238" s="14" t="n"/>
      <c r="K238" s="14" t="n"/>
      <c r="L238" s="14" t="n"/>
      <c r="M238" s="14" t="n"/>
      <c r="N238" s="14" t="n"/>
      <c r="O238" s="14" t="n"/>
      <c r="P238" s="15">
        <f>IF(AND($A238="",$B238=""),"",SUM(D238:O238))</f>
        <v/>
      </c>
    </row>
    <row r="239">
      <c r="A239" s="11" t="n"/>
      <c r="B239" s="11" t="n"/>
      <c r="C239">
        <f>IF($B239="","",IFERROR(IF(INDEX(Projects!$C$3:$C$44,MATCH($B239,ProjectList,0))="","",INDEX(Projects!$C$3:$C$44,MATCH($B239,ProjectList,0))),""))</f>
        <v/>
      </c>
      <c r="D239" s="14" t="n"/>
      <c r="E239" s="14" t="n"/>
      <c r="F239" s="14" t="n"/>
      <c r="G239" s="14" t="n"/>
      <c r="H239" s="14" t="n"/>
      <c r="I239" s="14" t="n"/>
      <c r="J239" s="14" t="n"/>
      <c r="K239" s="14" t="n"/>
      <c r="L239" s="14" t="n"/>
      <c r="M239" s="14" t="n"/>
      <c r="N239" s="14" t="n"/>
      <c r="O239" s="14" t="n"/>
      <c r="P239" s="15">
        <f>IF(AND($A239="",$B239=""),"",SUM(D239:O239))</f>
        <v/>
      </c>
    </row>
    <row r="240">
      <c r="A240" s="11" t="n"/>
      <c r="B240" s="11" t="n"/>
      <c r="C240">
        <f>IF($B240="","",IFERROR(IF(INDEX(Projects!$C$3:$C$44,MATCH($B240,ProjectList,0))="","",INDEX(Projects!$C$3:$C$44,MATCH($B240,ProjectList,0))),""))</f>
        <v/>
      </c>
      <c r="D240" s="14" t="n"/>
      <c r="E240" s="14" t="n"/>
      <c r="F240" s="14" t="n"/>
      <c r="G240" s="14" t="n"/>
      <c r="H240" s="14" t="n"/>
      <c r="I240" s="14" t="n"/>
      <c r="J240" s="14" t="n"/>
      <c r="K240" s="14" t="n"/>
      <c r="L240" s="14" t="n"/>
      <c r="M240" s="14" t="n"/>
      <c r="N240" s="14" t="n"/>
      <c r="O240" s="14" t="n"/>
      <c r="P240" s="15">
        <f>IF(AND($A240="",$B240=""),"",SUM(D240:O240))</f>
        <v/>
      </c>
    </row>
    <row r="241">
      <c r="A241" s="11" t="n"/>
      <c r="B241" s="11" t="n"/>
      <c r="C241">
        <f>IF($B241="","",IFERROR(IF(INDEX(Projects!$C$3:$C$44,MATCH($B241,ProjectList,0))="","",INDEX(Projects!$C$3:$C$44,MATCH($B241,ProjectList,0))),""))</f>
        <v/>
      </c>
      <c r="D241" s="14" t="n"/>
      <c r="E241" s="14" t="n"/>
      <c r="F241" s="14" t="n"/>
      <c r="G241" s="14" t="n"/>
      <c r="H241" s="14" t="n"/>
      <c r="I241" s="14" t="n"/>
      <c r="J241" s="14" t="n"/>
      <c r="K241" s="14" t="n"/>
      <c r="L241" s="14" t="n"/>
      <c r="M241" s="14" t="n"/>
      <c r="N241" s="14" t="n"/>
      <c r="O241" s="14" t="n"/>
      <c r="P241" s="15">
        <f>IF(AND($A241="",$B241=""),"",SUM(D241:O241))</f>
        <v/>
      </c>
    </row>
    <row r="242">
      <c r="A242" s="11" t="n"/>
      <c r="B242" s="11" t="n"/>
      <c r="C242">
        <f>IF($B242="","",IFERROR(IF(INDEX(Projects!$C$3:$C$44,MATCH($B242,ProjectList,0))="","",INDEX(Projects!$C$3:$C$44,MATCH($B242,ProjectList,0))),""))</f>
        <v/>
      </c>
      <c r="D242" s="14" t="n"/>
      <c r="E242" s="14" t="n"/>
      <c r="F242" s="14" t="n"/>
      <c r="G242" s="14" t="n"/>
      <c r="H242" s="14" t="n"/>
      <c r="I242" s="14" t="n"/>
      <c r="J242" s="14" t="n"/>
      <c r="K242" s="14" t="n"/>
      <c r="L242" s="14" t="n"/>
      <c r="M242" s="14" t="n"/>
      <c r="N242" s="14" t="n"/>
      <c r="O242" s="14" t="n"/>
      <c r="P242" s="15">
        <f>IF(AND($A242="",$B242=""),"",SUM(D242:O242))</f>
        <v/>
      </c>
    </row>
    <row r="243">
      <c r="A243" s="11" t="n"/>
      <c r="B243" s="11" t="n"/>
      <c r="C243">
        <f>IF($B243="","",IFERROR(IF(INDEX(Projects!$C$3:$C$44,MATCH($B243,ProjectList,0))="","",INDEX(Projects!$C$3:$C$44,MATCH($B243,ProjectList,0))),""))</f>
        <v/>
      </c>
      <c r="D243" s="14" t="n"/>
      <c r="E243" s="14" t="n"/>
      <c r="F243" s="14" t="n"/>
      <c r="G243" s="14" t="n"/>
      <c r="H243" s="14" t="n"/>
      <c r="I243" s="14" t="n"/>
      <c r="J243" s="14" t="n"/>
      <c r="K243" s="14" t="n"/>
      <c r="L243" s="14" t="n"/>
      <c r="M243" s="14" t="n"/>
      <c r="N243" s="14" t="n"/>
      <c r="O243" s="14" t="n"/>
      <c r="P243" s="15">
        <f>IF(AND($A243="",$B243=""),"",SUM(D243:O243))</f>
        <v/>
      </c>
    </row>
    <row r="244">
      <c r="A244" s="11" t="n"/>
      <c r="B244" s="11" t="n"/>
      <c r="C244">
        <f>IF($B244="","",IFERROR(IF(INDEX(Projects!$C$3:$C$44,MATCH($B244,ProjectList,0))="","",INDEX(Projects!$C$3:$C$44,MATCH($B244,ProjectList,0))),""))</f>
        <v/>
      </c>
      <c r="D244" s="14" t="n"/>
      <c r="E244" s="14" t="n"/>
      <c r="F244" s="14" t="n"/>
      <c r="G244" s="14" t="n"/>
      <c r="H244" s="14" t="n"/>
      <c r="I244" s="14" t="n"/>
      <c r="J244" s="14" t="n"/>
      <c r="K244" s="14" t="n"/>
      <c r="L244" s="14" t="n"/>
      <c r="M244" s="14" t="n"/>
      <c r="N244" s="14" t="n"/>
      <c r="O244" s="14" t="n"/>
      <c r="P244" s="15">
        <f>IF(AND($A244="",$B244=""),"",SUM(D244:O244))</f>
        <v/>
      </c>
    </row>
    <row r="245">
      <c r="A245" s="11" t="n"/>
      <c r="B245" s="11" t="n"/>
      <c r="C245">
        <f>IF($B245="","",IFERROR(IF(INDEX(Projects!$C$3:$C$44,MATCH($B245,ProjectList,0))="","",INDEX(Projects!$C$3:$C$44,MATCH($B245,ProjectList,0))),""))</f>
        <v/>
      </c>
      <c r="D245" s="14" t="n"/>
      <c r="E245" s="14" t="n"/>
      <c r="F245" s="14" t="n"/>
      <c r="G245" s="14" t="n"/>
      <c r="H245" s="14" t="n"/>
      <c r="I245" s="14" t="n"/>
      <c r="J245" s="14" t="n"/>
      <c r="K245" s="14" t="n"/>
      <c r="L245" s="14" t="n"/>
      <c r="M245" s="14" t="n"/>
      <c r="N245" s="14" t="n"/>
      <c r="O245" s="14" t="n"/>
      <c r="P245" s="15">
        <f>IF(AND($A245="",$B245=""),"",SUM(D245:O245))</f>
        <v/>
      </c>
    </row>
    <row r="246">
      <c r="A246" s="11" t="n"/>
      <c r="B246" s="11" t="n"/>
      <c r="C246">
        <f>IF($B246="","",IFERROR(IF(INDEX(Projects!$C$3:$C$44,MATCH($B246,ProjectList,0))="","",INDEX(Projects!$C$3:$C$44,MATCH($B246,ProjectList,0))),""))</f>
        <v/>
      </c>
      <c r="D246" s="14" t="n"/>
      <c r="E246" s="14" t="n"/>
      <c r="F246" s="14" t="n"/>
      <c r="G246" s="14" t="n"/>
      <c r="H246" s="14" t="n"/>
      <c r="I246" s="14" t="n"/>
      <c r="J246" s="14" t="n"/>
      <c r="K246" s="14" t="n"/>
      <c r="L246" s="14" t="n"/>
      <c r="M246" s="14" t="n"/>
      <c r="N246" s="14" t="n"/>
      <c r="O246" s="14" t="n"/>
      <c r="P246" s="15">
        <f>IF(AND($A246="",$B246=""),"",SUM(D246:O246))</f>
        <v/>
      </c>
    </row>
    <row r="247">
      <c r="A247" s="11" t="n"/>
      <c r="B247" s="11" t="n"/>
      <c r="C247">
        <f>IF($B247="","",IFERROR(IF(INDEX(Projects!$C$3:$C$44,MATCH($B247,ProjectList,0))="","",INDEX(Projects!$C$3:$C$44,MATCH($B247,ProjectList,0))),""))</f>
        <v/>
      </c>
      <c r="D247" s="14" t="n"/>
      <c r="E247" s="14" t="n"/>
      <c r="F247" s="14" t="n"/>
      <c r="G247" s="14" t="n"/>
      <c r="H247" s="14" t="n"/>
      <c r="I247" s="14" t="n"/>
      <c r="J247" s="14" t="n"/>
      <c r="K247" s="14" t="n"/>
      <c r="L247" s="14" t="n"/>
      <c r="M247" s="14" t="n"/>
      <c r="N247" s="14" t="n"/>
      <c r="O247" s="14" t="n"/>
      <c r="P247" s="15">
        <f>IF(AND($A247="",$B247=""),"",SUM(D247:O247))</f>
        <v/>
      </c>
    </row>
    <row r="248">
      <c r="A248" s="11" t="n"/>
      <c r="B248" s="11" t="n"/>
      <c r="C248">
        <f>IF($B248="","",IFERROR(IF(INDEX(Projects!$C$3:$C$44,MATCH($B248,ProjectList,0))="","",INDEX(Projects!$C$3:$C$44,MATCH($B248,ProjectList,0))),""))</f>
        <v/>
      </c>
      <c r="D248" s="14" t="n"/>
      <c r="E248" s="14" t="n"/>
      <c r="F248" s="14" t="n"/>
      <c r="G248" s="14" t="n"/>
      <c r="H248" s="14" t="n"/>
      <c r="I248" s="14" t="n"/>
      <c r="J248" s="14" t="n"/>
      <c r="K248" s="14" t="n"/>
      <c r="L248" s="14" t="n"/>
      <c r="M248" s="14" t="n"/>
      <c r="N248" s="14" t="n"/>
      <c r="O248" s="14" t="n"/>
      <c r="P248" s="15">
        <f>IF(AND($A248="",$B248=""),"",SUM(D248:O248))</f>
        <v/>
      </c>
    </row>
    <row r="249">
      <c r="A249" s="11" t="n"/>
      <c r="B249" s="11" t="n"/>
      <c r="C249">
        <f>IF($B249="","",IFERROR(IF(INDEX(Projects!$C$3:$C$44,MATCH($B249,ProjectList,0))="","",INDEX(Projects!$C$3:$C$44,MATCH($B249,ProjectList,0))),""))</f>
        <v/>
      </c>
      <c r="D249" s="14" t="n"/>
      <c r="E249" s="14" t="n"/>
      <c r="F249" s="14" t="n"/>
      <c r="G249" s="14" t="n"/>
      <c r="H249" s="14" t="n"/>
      <c r="I249" s="14" t="n"/>
      <c r="J249" s="14" t="n"/>
      <c r="K249" s="14" t="n"/>
      <c r="L249" s="14" t="n"/>
      <c r="M249" s="14" t="n"/>
      <c r="N249" s="14" t="n"/>
      <c r="O249" s="14" t="n"/>
      <c r="P249" s="15">
        <f>IF(AND($A249="",$B249=""),"",SUM(D249:O249))</f>
        <v/>
      </c>
    </row>
    <row r="250">
      <c r="A250" s="11" t="n"/>
      <c r="B250" s="11" t="n"/>
      <c r="C250">
        <f>IF($B250="","",IFERROR(IF(INDEX(Projects!$C$3:$C$44,MATCH($B250,ProjectList,0))="","",INDEX(Projects!$C$3:$C$44,MATCH($B250,ProjectList,0))),""))</f>
        <v/>
      </c>
      <c r="D250" s="14" t="n"/>
      <c r="E250" s="14" t="n"/>
      <c r="F250" s="14" t="n"/>
      <c r="G250" s="14" t="n"/>
      <c r="H250" s="14" t="n"/>
      <c r="I250" s="14" t="n"/>
      <c r="J250" s="14" t="n"/>
      <c r="K250" s="14" t="n"/>
      <c r="L250" s="14" t="n"/>
      <c r="M250" s="14" t="n"/>
      <c r="N250" s="14" t="n"/>
      <c r="O250" s="14" t="n"/>
      <c r="P250" s="15">
        <f>IF(AND($A250="",$B250=""),"",SUM(D250:O250))</f>
        <v/>
      </c>
    </row>
    <row r="251">
      <c r="A251" s="11" t="n"/>
      <c r="B251" s="11" t="n"/>
      <c r="C251">
        <f>IF($B251="","",IFERROR(IF(INDEX(Projects!$C$3:$C$44,MATCH($B251,ProjectList,0))="","",INDEX(Projects!$C$3:$C$44,MATCH($B251,ProjectList,0))),""))</f>
        <v/>
      </c>
      <c r="D251" s="14" t="n"/>
      <c r="E251" s="14" t="n"/>
      <c r="F251" s="14" t="n"/>
      <c r="G251" s="14" t="n"/>
      <c r="H251" s="14" t="n"/>
      <c r="I251" s="14" t="n"/>
      <c r="J251" s="14" t="n"/>
      <c r="K251" s="14" t="n"/>
      <c r="L251" s="14" t="n"/>
      <c r="M251" s="14" t="n"/>
      <c r="N251" s="14" t="n"/>
      <c r="O251" s="14" t="n"/>
      <c r="P251" s="15">
        <f>IF(AND($A251="",$B251=""),"",SUM(D251:O251))</f>
        <v/>
      </c>
    </row>
    <row r="252">
      <c r="A252" s="11" t="n"/>
      <c r="B252" s="11" t="n"/>
      <c r="C252">
        <f>IF($B252="","",IFERROR(IF(INDEX(Projects!$C$3:$C$44,MATCH($B252,ProjectList,0))="","",INDEX(Projects!$C$3:$C$44,MATCH($B252,ProjectList,0))),""))</f>
        <v/>
      </c>
      <c r="D252" s="14" t="n"/>
      <c r="E252" s="14" t="n"/>
      <c r="F252" s="14" t="n"/>
      <c r="G252" s="14" t="n"/>
      <c r="H252" s="14" t="n"/>
      <c r="I252" s="14" t="n"/>
      <c r="J252" s="14" t="n"/>
      <c r="K252" s="14" t="n"/>
      <c r="L252" s="14" t="n"/>
      <c r="M252" s="14" t="n"/>
      <c r="N252" s="14" t="n"/>
      <c r="O252" s="14" t="n"/>
      <c r="P252" s="15">
        <f>IF(AND($A252="",$B252=""),"",SUM(D252:O252))</f>
        <v/>
      </c>
    </row>
    <row r="253">
      <c r="A253" s="11" t="n"/>
      <c r="B253" s="11" t="n"/>
      <c r="C253">
        <f>IF($B253="","",IFERROR(IF(INDEX(Projects!$C$3:$C$44,MATCH($B253,ProjectList,0))="","",INDEX(Projects!$C$3:$C$44,MATCH($B253,ProjectList,0))),""))</f>
        <v/>
      </c>
      <c r="D253" s="14" t="n"/>
      <c r="E253" s="14" t="n"/>
      <c r="F253" s="14" t="n"/>
      <c r="G253" s="14" t="n"/>
      <c r="H253" s="14" t="n"/>
      <c r="I253" s="14" t="n"/>
      <c r="J253" s="14" t="n"/>
      <c r="K253" s="14" t="n"/>
      <c r="L253" s="14" t="n"/>
      <c r="M253" s="14" t="n"/>
      <c r="N253" s="14" t="n"/>
      <c r="O253" s="14" t="n"/>
      <c r="P253" s="15">
        <f>IF(AND($A253="",$B253=""),"",SUM(D253:O253))</f>
        <v/>
      </c>
    </row>
    <row r="254">
      <c r="A254" s="11" t="n"/>
      <c r="B254" s="11" t="n"/>
      <c r="C254">
        <f>IF($B254="","",IFERROR(IF(INDEX(Projects!$C$3:$C$44,MATCH($B254,ProjectList,0))="","",INDEX(Projects!$C$3:$C$44,MATCH($B254,ProjectList,0))),""))</f>
        <v/>
      </c>
      <c r="D254" s="14" t="n"/>
      <c r="E254" s="14" t="n"/>
      <c r="F254" s="14" t="n"/>
      <c r="G254" s="14" t="n"/>
      <c r="H254" s="14" t="n"/>
      <c r="I254" s="14" t="n"/>
      <c r="J254" s="14" t="n"/>
      <c r="K254" s="14" t="n"/>
      <c r="L254" s="14" t="n"/>
      <c r="M254" s="14" t="n"/>
      <c r="N254" s="14" t="n"/>
      <c r="O254" s="14" t="n"/>
      <c r="P254" s="15">
        <f>IF(AND($A254="",$B254=""),"",SUM(D254:O254))</f>
        <v/>
      </c>
    </row>
    <row r="255">
      <c r="A255" s="11" t="n"/>
      <c r="B255" s="11" t="n"/>
      <c r="C255">
        <f>IF($B255="","",IFERROR(IF(INDEX(Projects!$C$3:$C$44,MATCH($B255,ProjectList,0))="","",INDEX(Projects!$C$3:$C$44,MATCH($B255,ProjectList,0))),""))</f>
        <v/>
      </c>
      <c r="D255" s="14" t="n"/>
      <c r="E255" s="14" t="n"/>
      <c r="F255" s="14" t="n"/>
      <c r="G255" s="14" t="n"/>
      <c r="H255" s="14" t="n"/>
      <c r="I255" s="14" t="n"/>
      <c r="J255" s="14" t="n"/>
      <c r="K255" s="14" t="n"/>
      <c r="L255" s="14" t="n"/>
      <c r="M255" s="14" t="n"/>
      <c r="N255" s="14" t="n"/>
      <c r="O255" s="14" t="n"/>
      <c r="P255" s="15">
        <f>IF(AND($A255="",$B255=""),"",SUM(D255:O255))</f>
        <v/>
      </c>
    </row>
    <row r="256">
      <c r="A256" s="11" t="n"/>
      <c r="B256" s="11" t="n"/>
      <c r="C256">
        <f>IF($B256="","",IFERROR(IF(INDEX(Projects!$C$3:$C$44,MATCH($B256,ProjectList,0))="","",INDEX(Projects!$C$3:$C$44,MATCH($B256,ProjectList,0))),""))</f>
        <v/>
      </c>
      <c r="D256" s="14" t="n"/>
      <c r="E256" s="14" t="n"/>
      <c r="F256" s="14" t="n"/>
      <c r="G256" s="14" t="n"/>
      <c r="H256" s="14" t="n"/>
      <c r="I256" s="14" t="n"/>
      <c r="J256" s="14" t="n"/>
      <c r="K256" s="14" t="n"/>
      <c r="L256" s="14" t="n"/>
      <c r="M256" s="14" t="n"/>
      <c r="N256" s="14" t="n"/>
      <c r="O256" s="14" t="n"/>
      <c r="P256" s="15">
        <f>IF(AND($A256="",$B256=""),"",SUM(D256:O256))</f>
        <v/>
      </c>
    </row>
    <row r="257">
      <c r="A257" s="11" t="n"/>
      <c r="B257" s="11" t="n"/>
      <c r="C257">
        <f>IF($B257="","",IFERROR(IF(INDEX(Projects!$C$3:$C$44,MATCH($B257,ProjectList,0))="","",INDEX(Projects!$C$3:$C$44,MATCH($B257,ProjectList,0))),""))</f>
        <v/>
      </c>
      <c r="D257" s="14" t="n"/>
      <c r="E257" s="14" t="n"/>
      <c r="F257" s="14" t="n"/>
      <c r="G257" s="14" t="n"/>
      <c r="H257" s="14" t="n"/>
      <c r="I257" s="14" t="n"/>
      <c r="J257" s="14" t="n"/>
      <c r="K257" s="14" t="n"/>
      <c r="L257" s="14" t="n"/>
      <c r="M257" s="14" t="n"/>
      <c r="N257" s="14" t="n"/>
      <c r="O257" s="14" t="n"/>
      <c r="P257" s="15">
        <f>IF(AND($A257="",$B257=""),"",SUM(D257:O257))</f>
        <v/>
      </c>
    </row>
    <row r="258">
      <c r="A258" s="11" t="n"/>
      <c r="B258" s="11" t="n"/>
      <c r="C258">
        <f>IF($B258="","",IFERROR(IF(INDEX(Projects!$C$3:$C$44,MATCH($B258,ProjectList,0))="","",INDEX(Projects!$C$3:$C$44,MATCH($B258,ProjectList,0))),""))</f>
        <v/>
      </c>
      <c r="D258" s="14" t="n"/>
      <c r="E258" s="14" t="n"/>
      <c r="F258" s="14" t="n"/>
      <c r="G258" s="14" t="n"/>
      <c r="H258" s="14" t="n"/>
      <c r="I258" s="14" t="n"/>
      <c r="J258" s="14" t="n"/>
      <c r="K258" s="14" t="n"/>
      <c r="L258" s="14" t="n"/>
      <c r="M258" s="14" t="n"/>
      <c r="N258" s="14" t="n"/>
      <c r="O258" s="14" t="n"/>
      <c r="P258" s="15">
        <f>IF(AND($A258="",$B258=""),"",SUM(D258:O258))</f>
        <v/>
      </c>
    </row>
    <row r="259">
      <c r="A259" s="11" t="n"/>
      <c r="B259" s="11" t="n"/>
      <c r="C259">
        <f>IF($B259="","",IFERROR(IF(INDEX(Projects!$C$3:$C$44,MATCH($B259,ProjectList,0))="","",INDEX(Projects!$C$3:$C$44,MATCH($B259,ProjectList,0))),""))</f>
        <v/>
      </c>
      <c r="D259" s="14" t="n"/>
      <c r="E259" s="14" t="n"/>
      <c r="F259" s="14" t="n"/>
      <c r="G259" s="14" t="n"/>
      <c r="H259" s="14" t="n"/>
      <c r="I259" s="14" t="n"/>
      <c r="J259" s="14" t="n"/>
      <c r="K259" s="14" t="n"/>
      <c r="L259" s="14" t="n"/>
      <c r="M259" s="14" t="n"/>
      <c r="N259" s="14" t="n"/>
      <c r="O259" s="14" t="n"/>
      <c r="P259" s="15">
        <f>IF(AND($A259="",$B259=""),"",SUM(D259:O259))</f>
        <v/>
      </c>
    </row>
    <row r="260">
      <c r="A260" s="11" t="n"/>
      <c r="B260" s="11" t="n"/>
      <c r="C260">
        <f>IF($B260="","",IFERROR(IF(INDEX(Projects!$C$3:$C$44,MATCH($B260,ProjectList,0))="","",INDEX(Projects!$C$3:$C$44,MATCH($B260,ProjectList,0))),""))</f>
        <v/>
      </c>
      <c r="D260" s="14" t="n"/>
      <c r="E260" s="14" t="n"/>
      <c r="F260" s="14" t="n"/>
      <c r="G260" s="14" t="n"/>
      <c r="H260" s="14" t="n"/>
      <c r="I260" s="14" t="n"/>
      <c r="J260" s="14" t="n"/>
      <c r="K260" s="14" t="n"/>
      <c r="L260" s="14" t="n"/>
      <c r="M260" s="14" t="n"/>
      <c r="N260" s="14" t="n"/>
      <c r="O260" s="14" t="n"/>
      <c r="P260" s="15">
        <f>IF(AND($A260="",$B260=""),"",SUM(D260:O260))</f>
        <v/>
      </c>
    </row>
    <row r="261">
      <c r="A261" s="11" t="n"/>
      <c r="B261" s="11" t="n"/>
      <c r="C261">
        <f>IF($B261="","",IFERROR(IF(INDEX(Projects!$C$3:$C$44,MATCH($B261,ProjectList,0))="","",INDEX(Projects!$C$3:$C$44,MATCH($B261,ProjectList,0))),""))</f>
        <v/>
      </c>
      <c r="D261" s="14" t="n"/>
      <c r="E261" s="14" t="n"/>
      <c r="F261" s="14" t="n"/>
      <c r="G261" s="14" t="n"/>
      <c r="H261" s="14" t="n"/>
      <c r="I261" s="14" t="n"/>
      <c r="J261" s="14" t="n"/>
      <c r="K261" s="14" t="n"/>
      <c r="L261" s="14" t="n"/>
      <c r="M261" s="14" t="n"/>
      <c r="N261" s="14" t="n"/>
      <c r="O261" s="14" t="n"/>
      <c r="P261" s="15">
        <f>IF(AND($A261="",$B261=""),"",SUM(D261:O261))</f>
        <v/>
      </c>
    </row>
    <row r="262">
      <c r="A262" s="11" t="n"/>
      <c r="B262" s="11" t="n"/>
      <c r="C262">
        <f>IF($B262="","",IFERROR(IF(INDEX(Projects!$C$3:$C$44,MATCH($B262,ProjectList,0))="","",INDEX(Projects!$C$3:$C$44,MATCH($B262,ProjectList,0))),""))</f>
        <v/>
      </c>
      <c r="D262" s="14" t="n"/>
      <c r="E262" s="14" t="n"/>
      <c r="F262" s="14" t="n"/>
      <c r="G262" s="14" t="n"/>
      <c r="H262" s="14" t="n"/>
      <c r="I262" s="14" t="n"/>
      <c r="J262" s="14" t="n"/>
      <c r="K262" s="14" t="n"/>
      <c r="L262" s="14" t="n"/>
      <c r="M262" s="14" t="n"/>
      <c r="N262" s="14" t="n"/>
      <c r="O262" s="14" t="n"/>
      <c r="P262" s="15">
        <f>IF(AND($A262="",$B262=""),"",SUM(D262:O262))</f>
        <v/>
      </c>
    </row>
    <row r="263">
      <c r="A263" s="11" t="n"/>
      <c r="B263" s="11" t="n"/>
      <c r="C263">
        <f>IF($B263="","",IFERROR(IF(INDEX(Projects!$C$3:$C$44,MATCH($B263,ProjectList,0))="","",INDEX(Projects!$C$3:$C$44,MATCH($B263,ProjectList,0))),""))</f>
        <v/>
      </c>
      <c r="D263" s="14" t="n"/>
      <c r="E263" s="14" t="n"/>
      <c r="F263" s="14" t="n"/>
      <c r="G263" s="14" t="n"/>
      <c r="H263" s="14" t="n"/>
      <c r="I263" s="14" t="n"/>
      <c r="J263" s="14" t="n"/>
      <c r="K263" s="14" t="n"/>
      <c r="L263" s="14" t="n"/>
      <c r="M263" s="14" t="n"/>
      <c r="N263" s="14" t="n"/>
      <c r="O263" s="14" t="n"/>
      <c r="P263" s="15">
        <f>IF(AND($A263="",$B263=""),"",SUM(D263:O263))</f>
        <v/>
      </c>
    </row>
    <row r="264">
      <c r="A264" s="11" t="n"/>
      <c r="B264" s="11" t="n"/>
      <c r="C264">
        <f>IF($B264="","",IFERROR(IF(INDEX(Projects!$C$3:$C$44,MATCH($B264,ProjectList,0))="","",INDEX(Projects!$C$3:$C$44,MATCH($B264,ProjectList,0))),""))</f>
        <v/>
      </c>
      <c r="D264" s="14" t="n"/>
      <c r="E264" s="14" t="n"/>
      <c r="F264" s="14" t="n"/>
      <c r="G264" s="14" t="n"/>
      <c r="H264" s="14" t="n"/>
      <c r="I264" s="14" t="n"/>
      <c r="J264" s="14" t="n"/>
      <c r="K264" s="14" t="n"/>
      <c r="L264" s="14" t="n"/>
      <c r="M264" s="14" t="n"/>
      <c r="N264" s="14" t="n"/>
      <c r="O264" s="14" t="n"/>
      <c r="P264" s="15">
        <f>IF(AND($A264="",$B264=""),"",SUM(D264:O264))</f>
        <v/>
      </c>
    </row>
    <row r="265">
      <c r="A265" s="11" t="n"/>
      <c r="B265" s="11" t="n"/>
      <c r="C265">
        <f>IF($B265="","",IFERROR(IF(INDEX(Projects!$C$3:$C$44,MATCH($B265,ProjectList,0))="","",INDEX(Projects!$C$3:$C$44,MATCH($B265,ProjectList,0))),""))</f>
        <v/>
      </c>
      <c r="D265" s="14" t="n"/>
      <c r="E265" s="14" t="n"/>
      <c r="F265" s="14" t="n"/>
      <c r="G265" s="14" t="n"/>
      <c r="H265" s="14" t="n"/>
      <c r="I265" s="14" t="n"/>
      <c r="J265" s="14" t="n"/>
      <c r="K265" s="14" t="n"/>
      <c r="L265" s="14" t="n"/>
      <c r="M265" s="14" t="n"/>
      <c r="N265" s="14" t="n"/>
      <c r="O265" s="14" t="n"/>
      <c r="P265" s="15">
        <f>IF(AND($A265="",$B265=""),"",SUM(D265:O265))</f>
        <v/>
      </c>
    </row>
    <row r="266">
      <c r="A266" s="11" t="n"/>
      <c r="B266" s="11" t="n"/>
      <c r="C266">
        <f>IF($B266="","",IFERROR(IF(INDEX(Projects!$C$3:$C$44,MATCH($B266,ProjectList,0))="","",INDEX(Projects!$C$3:$C$44,MATCH($B266,ProjectList,0))),""))</f>
        <v/>
      </c>
      <c r="D266" s="14" t="n"/>
      <c r="E266" s="14" t="n"/>
      <c r="F266" s="14" t="n"/>
      <c r="G266" s="14" t="n"/>
      <c r="H266" s="14" t="n"/>
      <c r="I266" s="14" t="n"/>
      <c r="J266" s="14" t="n"/>
      <c r="K266" s="14" t="n"/>
      <c r="L266" s="14" t="n"/>
      <c r="M266" s="14" t="n"/>
      <c r="N266" s="14" t="n"/>
      <c r="O266" s="14" t="n"/>
      <c r="P266" s="15">
        <f>IF(AND($A266="",$B266=""),"",SUM(D266:O266))</f>
        <v/>
      </c>
    </row>
    <row r="267">
      <c r="A267" s="11" t="n"/>
      <c r="B267" s="11" t="n"/>
      <c r="C267">
        <f>IF($B267="","",IFERROR(IF(INDEX(Projects!$C$3:$C$44,MATCH($B267,ProjectList,0))="","",INDEX(Projects!$C$3:$C$44,MATCH($B267,ProjectList,0))),""))</f>
        <v/>
      </c>
      <c r="D267" s="14" t="n"/>
      <c r="E267" s="14" t="n"/>
      <c r="F267" s="14" t="n"/>
      <c r="G267" s="14" t="n"/>
      <c r="H267" s="14" t="n"/>
      <c r="I267" s="14" t="n"/>
      <c r="J267" s="14" t="n"/>
      <c r="K267" s="14" t="n"/>
      <c r="L267" s="14" t="n"/>
      <c r="M267" s="14" t="n"/>
      <c r="N267" s="14" t="n"/>
      <c r="O267" s="14" t="n"/>
      <c r="P267" s="15">
        <f>IF(AND($A267="",$B267=""),"",SUM(D267:O267))</f>
        <v/>
      </c>
    </row>
    <row r="268">
      <c r="A268" s="11" t="n"/>
      <c r="B268" s="11" t="n"/>
      <c r="C268">
        <f>IF($B268="","",IFERROR(IF(INDEX(Projects!$C$3:$C$44,MATCH($B268,ProjectList,0))="","",INDEX(Projects!$C$3:$C$44,MATCH($B268,ProjectList,0))),""))</f>
        <v/>
      </c>
      <c r="D268" s="14" t="n"/>
      <c r="E268" s="14" t="n"/>
      <c r="F268" s="14" t="n"/>
      <c r="G268" s="14" t="n"/>
      <c r="H268" s="14" t="n"/>
      <c r="I268" s="14" t="n"/>
      <c r="J268" s="14" t="n"/>
      <c r="K268" s="14" t="n"/>
      <c r="L268" s="14" t="n"/>
      <c r="M268" s="14" t="n"/>
      <c r="N268" s="14" t="n"/>
      <c r="O268" s="14" t="n"/>
      <c r="P268" s="15">
        <f>IF(AND($A268="",$B268=""),"",SUM(D268:O268))</f>
        <v/>
      </c>
    </row>
    <row r="269">
      <c r="A269" s="11" t="n"/>
      <c r="B269" s="11" t="n"/>
      <c r="C269">
        <f>IF($B269="","",IFERROR(IF(INDEX(Projects!$C$3:$C$44,MATCH($B269,ProjectList,0))="","",INDEX(Projects!$C$3:$C$44,MATCH($B269,ProjectList,0))),""))</f>
        <v/>
      </c>
      <c r="D269" s="14" t="n"/>
      <c r="E269" s="14" t="n"/>
      <c r="F269" s="14" t="n"/>
      <c r="G269" s="14" t="n"/>
      <c r="H269" s="14" t="n"/>
      <c r="I269" s="14" t="n"/>
      <c r="J269" s="14" t="n"/>
      <c r="K269" s="14" t="n"/>
      <c r="L269" s="14" t="n"/>
      <c r="M269" s="14" t="n"/>
      <c r="N269" s="14" t="n"/>
      <c r="O269" s="14" t="n"/>
      <c r="P269" s="15">
        <f>IF(AND($A269="",$B269=""),"",SUM(D269:O269))</f>
        <v/>
      </c>
    </row>
    <row r="270">
      <c r="A270" s="11" t="n"/>
      <c r="B270" s="11" t="n"/>
      <c r="C270">
        <f>IF($B270="","",IFERROR(IF(INDEX(Projects!$C$3:$C$44,MATCH($B270,ProjectList,0))="","",INDEX(Projects!$C$3:$C$44,MATCH($B270,ProjectList,0))),""))</f>
        <v/>
      </c>
      <c r="D270" s="14" t="n"/>
      <c r="E270" s="14" t="n"/>
      <c r="F270" s="14" t="n"/>
      <c r="G270" s="14" t="n"/>
      <c r="H270" s="14" t="n"/>
      <c r="I270" s="14" t="n"/>
      <c r="J270" s="14" t="n"/>
      <c r="K270" s="14" t="n"/>
      <c r="L270" s="14" t="n"/>
      <c r="M270" s="14" t="n"/>
      <c r="N270" s="14" t="n"/>
      <c r="O270" s="14" t="n"/>
      <c r="P270" s="15">
        <f>IF(AND($A270="",$B270=""),"",SUM(D270:O270))</f>
        <v/>
      </c>
    </row>
    <row r="271">
      <c r="A271" s="11" t="n"/>
      <c r="B271" s="11" t="n"/>
      <c r="C271">
        <f>IF($B271="","",IFERROR(IF(INDEX(Projects!$C$3:$C$44,MATCH($B271,ProjectList,0))="","",INDEX(Projects!$C$3:$C$44,MATCH($B271,ProjectList,0))),""))</f>
        <v/>
      </c>
      <c r="D271" s="14" t="n"/>
      <c r="E271" s="14" t="n"/>
      <c r="F271" s="14" t="n"/>
      <c r="G271" s="14" t="n"/>
      <c r="H271" s="14" t="n"/>
      <c r="I271" s="14" t="n"/>
      <c r="J271" s="14" t="n"/>
      <c r="K271" s="14" t="n"/>
      <c r="L271" s="14" t="n"/>
      <c r="M271" s="14" t="n"/>
      <c r="N271" s="14" t="n"/>
      <c r="O271" s="14" t="n"/>
      <c r="P271" s="15">
        <f>IF(AND($A271="",$B271=""),"",SUM(D271:O271))</f>
        <v/>
      </c>
    </row>
    <row r="272">
      <c r="A272" s="11" t="n"/>
      <c r="B272" s="11" t="n"/>
      <c r="C272">
        <f>IF($B272="","",IFERROR(IF(INDEX(Projects!$C$3:$C$44,MATCH($B272,ProjectList,0))="","",INDEX(Projects!$C$3:$C$44,MATCH($B272,ProjectList,0))),""))</f>
        <v/>
      </c>
      <c r="D272" s="14" t="n"/>
      <c r="E272" s="14" t="n"/>
      <c r="F272" s="14" t="n"/>
      <c r="G272" s="14" t="n"/>
      <c r="H272" s="14" t="n"/>
      <c r="I272" s="14" t="n"/>
      <c r="J272" s="14" t="n"/>
      <c r="K272" s="14" t="n"/>
      <c r="L272" s="14" t="n"/>
      <c r="M272" s="14" t="n"/>
      <c r="N272" s="14" t="n"/>
      <c r="O272" s="14" t="n"/>
      <c r="P272" s="15">
        <f>IF(AND($A272="",$B272=""),"",SUM(D272:O272))</f>
        <v/>
      </c>
    </row>
    <row r="273">
      <c r="A273" s="11" t="n"/>
      <c r="B273" s="11" t="n"/>
      <c r="C273">
        <f>IF($B273="","",IFERROR(IF(INDEX(Projects!$C$3:$C$44,MATCH($B273,ProjectList,0))="","",INDEX(Projects!$C$3:$C$44,MATCH($B273,ProjectList,0))),""))</f>
        <v/>
      </c>
      <c r="D273" s="14" t="n"/>
      <c r="E273" s="14" t="n"/>
      <c r="F273" s="14" t="n"/>
      <c r="G273" s="14" t="n"/>
      <c r="H273" s="14" t="n"/>
      <c r="I273" s="14" t="n"/>
      <c r="J273" s="14" t="n"/>
      <c r="K273" s="14" t="n"/>
      <c r="L273" s="14" t="n"/>
      <c r="M273" s="14" t="n"/>
      <c r="N273" s="14" t="n"/>
      <c r="O273" s="14" t="n"/>
      <c r="P273" s="15">
        <f>IF(AND($A273="",$B273=""),"",SUM(D273:O273))</f>
        <v/>
      </c>
    </row>
    <row r="274">
      <c r="A274" s="11" t="n"/>
      <c r="B274" s="11" t="n"/>
      <c r="C274">
        <f>IF($B274="","",IFERROR(IF(INDEX(Projects!$C$3:$C$44,MATCH($B274,ProjectList,0))="","",INDEX(Projects!$C$3:$C$44,MATCH($B274,ProjectList,0))),""))</f>
        <v/>
      </c>
      <c r="D274" s="14" t="n"/>
      <c r="E274" s="14" t="n"/>
      <c r="F274" s="14" t="n"/>
      <c r="G274" s="14" t="n"/>
      <c r="H274" s="14" t="n"/>
      <c r="I274" s="14" t="n"/>
      <c r="J274" s="14" t="n"/>
      <c r="K274" s="14" t="n"/>
      <c r="L274" s="14" t="n"/>
      <c r="M274" s="14" t="n"/>
      <c r="N274" s="14" t="n"/>
      <c r="O274" s="14" t="n"/>
      <c r="P274" s="15">
        <f>IF(AND($A274="",$B274=""),"",SUM(D274:O274))</f>
        <v/>
      </c>
    </row>
    <row r="275">
      <c r="A275" s="11" t="n"/>
      <c r="B275" s="11" t="n"/>
      <c r="C275">
        <f>IF($B275="","",IFERROR(IF(INDEX(Projects!$C$3:$C$44,MATCH($B275,ProjectList,0))="","",INDEX(Projects!$C$3:$C$44,MATCH($B275,ProjectList,0))),""))</f>
        <v/>
      </c>
      <c r="D275" s="14" t="n"/>
      <c r="E275" s="14" t="n"/>
      <c r="F275" s="14" t="n"/>
      <c r="G275" s="14" t="n"/>
      <c r="H275" s="14" t="n"/>
      <c r="I275" s="14" t="n"/>
      <c r="J275" s="14" t="n"/>
      <c r="K275" s="14" t="n"/>
      <c r="L275" s="14" t="n"/>
      <c r="M275" s="14" t="n"/>
      <c r="N275" s="14" t="n"/>
      <c r="O275" s="14" t="n"/>
      <c r="P275" s="15">
        <f>IF(AND($A275="",$B275=""),"",SUM(D275:O275))</f>
        <v/>
      </c>
    </row>
    <row r="276">
      <c r="A276" s="11" t="n"/>
      <c r="B276" s="11" t="n"/>
      <c r="C276">
        <f>IF($B276="","",IFERROR(IF(INDEX(Projects!$C$3:$C$44,MATCH($B276,ProjectList,0))="","",INDEX(Projects!$C$3:$C$44,MATCH($B276,ProjectList,0))),""))</f>
        <v/>
      </c>
      <c r="D276" s="14" t="n"/>
      <c r="E276" s="14" t="n"/>
      <c r="F276" s="14" t="n"/>
      <c r="G276" s="14" t="n"/>
      <c r="H276" s="14" t="n"/>
      <c r="I276" s="14" t="n"/>
      <c r="J276" s="14" t="n"/>
      <c r="K276" s="14" t="n"/>
      <c r="L276" s="14" t="n"/>
      <c r="M276" s="14" t="n"/>
      <c r="N276" s="14" t="n"/>
      <c r="O276" s="14" t="n"/>
      <c r="P276" s="15">
        <f>IF(AND($A276="",$B276=""),"",SUM(D276:O276))</f>
        <v/>
      </c>
    </row>
    <row r="277">
      <c r="A277" s="11" t="n"/>
      <c r="B277" s="11" t="n"/>
      <c r="C277">
        <f>IF($B277="","",IFERROR(IF(INDEX(Projects!$C$3:$C$44,MATCH($B277,ProjectList,0))="","",INDEX(Projects!$C$3:$C$44,MATCH($B277,ProjectList,0))),""))</f>
        <v/>
      </c>
      <c r="D277" s="14" t="n"/>
      <c r="E277" s="14" t="n"/>
      <c r="F277" s="14" t="n"/>
      <c r="G277" s="14" t="n"/>
      <c r="H277" s="14" t="n"/>
      <c r="I277" s="14" t="n"/>
      <c r="J277" s="14" t="n"/>
      <c r="K277" s="14" t="n"/>
      <c r="L277" s="14" t="n"/>
      <c r="M277" s="14" t="n"/>
      <c r="N277" s="14" t="n"/>
      <c r="O277" s="14" t="n"/>
      <c r="P277" s="15">
        <f>IF(AND($A277="",$B277=""),"",SUM(D277:O277))</f>
        <v/>
      </c>
    </row>
    <row r="278">
      <c r="A278" s="11" t="n"/>
      <c r="B278" s="11" t="n"/>
      <c r="C278">
        <f>IF($B278="","",IFERROR(IF(INDEX(Projects!$C$3:$C$44,MATCH($B278,ProjectList,0))="","",INDEX(Projects!$C$3:$C$44,MATCH($B278,ProjectList,0))),""))</f>
        <v/>
      </c>
      <c r="D278" s="14" t="n"/>
      <c r="E278" s="14" t="n"/>
      <c r="F278" s="14" t="n"/>
      <c r="G278" s="14" t="n"/>
      <c r="H278" s="14" t="n"/>
      <c r="I278" s="14" t="n"/>
      <c r="J278" s="14" t="n"/>
      <c r="K278" s="14" t="n"/>
      <c r="L278" s="14" t="n"/>
      <c r="M278" s="14" t="n"/>
      <c r="N278" s="14" t="n"/>
      <c r="O278" s="14" t="n"/>
      <c r="P278" s="15">
        <f>IF(AND($A278="",$B278=""),"",SUM(D278:O278))</f>
        <v/>
      </c>
    </row>
    <row r="279">
      <c r="A279" s="11" t="n"/>
      <c r="B279" s="11" t="n"/>
      <c r="C279">
        <f>IF($B279="","",IFERROR(IF(INDEX(Projects!$C$3:$C$44,MATCH($B279,ProjectList,0))="","",INDEX(Projects!$C$3:$C$44,MATCH($B279,ProjectList,0))),""))</f>
        <v/>
      </c>
      <c r="D279" s="14" t="n"/>
      <c r="E279" s="14" t="n"/>
      <c r="F279" s="14" t="n"/>
      <c r="G279" s="14" t="n"/>
      <c r="H279" s="14" t="n"/>
      <c r="I279" s="14" t="n"/>
      <c r="J279" s="14" t="n"/>
      <c r="K279" s="14" t="n"/>
      <c r="L279" s="14" t="n"/>
      <c r="M279" s="14" t="n"/>
      <c r="N279" s="14" t="n"/>
      <c r="O279" s="14" t="n"/>
      <c r="P279" s="15">
        <f>IF(AND($A279="",$B279=""),"",SUM(D279:O279))</f>
        <v/>
      </c>
    </row>
    <row r="280">
      <c r="A280" s="11" t="n"/>
      <c r="B280" s="11" t="n"/>
      <c r="C280">
        <f>IF($B280="","",IFERROR(IF(INDEX(Projects!$C$3:$C$44,MATCH($B280,ProjectList,0))="","",INDEX(Projects!$C$3:$C$44,MATCH($B280,ProjectList,0))),""))</f>
        <v/>
      </c>
      <c r="D280" s="14" t="n"/>
      <c r="E280" s="14" t="n"/>
      <c r="F280" s="14" t="n"/>
      <c r="G280" s="14" t="n"/>
      <c r="H280" s="14" t="n"/>
      <c r="I280" s="14" t="n"/>
      <c r="J280" s="14" t="n"/>
      <c r="K280" s="14" t="n"/>
      <c r="L280" s="14" t="n"/>
      <c r="M280" s="14" t="n"/>
      <c r="N280" s="14" t="n"/>
      <c r="O280" s="14" t="n"/>
      <c r="P280" s="15">
        <f>IF(AND($A280="",$B280=""),"",SUM(D280:O280))</f>
        <v/>
      </c>
    </row>
    <row r="281">
      <c r="A281" s="11" t="n"/>
      <c r="B281" s="11" t="n"/>
      <c r="C281">
        <f>IF($B281="","",IFERROR(IF(INDEX(Projects!$C$3:$C$44,MATCH($B281,ProjectList,0))="","",INDEX(Projects!$C$3:$C$44,MATCH($B281,ProjectList,0))),""))</f>
        <v/>
      </c>
      <c r="D281" s="14" t="n"/>
      <c r="E281" s="14" t="n"/>
      <c r="F281" s="14" t="n"/>
      <c r="G281" s="14" t="n"/>
      <c r="H281" s="14" t="n"/>
      <c r="I281" s="14" t="n"/>
      <c r="J281" s="14" t="n"/>
      <c r="K281" s="14" t="n"/>
      <c r="L281" s="14" t="n"/>
      <c r="M281" s="14" t="n"/>
      <c r="N281" s="14" t="n"/>
      <c r="O281" s="14" t="n"/>
      <c r="P281" s="15">
        <f>IF(AND($A281="",$B281=""),"",SUM(D281:O281))</f>
        <v/>
      </c>
    </row>
    <row r="282">
      <c r="A282" s="11" t="n"/>
      <c r="B282" s="11" t="n"/>
      <c r="C282">
        <f>IF($B282="","",IFERROR(IF(INDEX(Projects!$C$3:$C$44,MATCH($B282,ProjectList,0))="","",INDEX(Projects!$C$3:$C$44,MATCH($B282,ProjectList,0))),""))</f>
        <v/>
      </c>
      <c r="D282" s="14" t="n"/>
      <c r="E282" s="14" t="n"/>
      <c r="F282" s="14" t="n"/>
      <c r="G282" s="14" t="n"/>
      <c r="H282" s="14" t="n"/>
      <c r="I282" s="14" t="n"/>
      <c r="J282" s="14" t="n"/>
      <c r="K282" s="14" t="n"/>
      <c r="L282" s="14" t="n"/>
      <c r="M282" s="14" t="n"/>
      <c r="N282" s="14" t="n"/>
      <c r="O282" s="14" t="n"/>
      <c r="P282" s="15">
        <f>IF(AND($A282="",$B282=""),"",SUM(D282:O282))</f>
        <v/>
      </c>
    </row>
    <row r="283">
      <c r="A283" s="11" t="n"/>
      <c r="B283" s="11" t="n"/>
      <c r="C283">
        <f>IF($B283="","",IFERROR(IF(INDEX(Projects!$C$3:$C$44,MATCH($B283,ProjectList,0))="","",INDEX(Projects!$C$3:$C$44,MATCH($B283,ProjectList,0))),""))</f>
        <v/>
      </c>
      <c r="D283" s="14" t="n"/>
      <c r="E283" s="14" t="n"/>
      <c r="F283" s="14" t="n"/>
      <c r="G283" s="14" t="n"/>
      <c r="H283" s="14" t="n"/>
      <c r="I283" s="14" t="n"/>
      <c r="J283" s="14" t="n"/>
      <c r="K283" s="14" t="n"/>
      <c r="L283" s="14" t="n"/>
      <c r="M283" s="14" t="n"/>
      <c r="N283" s="14" t="n"/>
      <c r="O283" s="14" t="n"/>
      <c r="P283" s="15">
        <f>IF(AND($A283="",$B283=""),"",SUM(D283:O283))</f>
        <v/>
      </c>
    </row>
    <row r="284">
      <c r="A284" s="11" t="n"/>
      <c r="B284" s="11" t="n"/>
      <c r="C284">
        <f>IF($B284="","",IFERROR(IF(INDEX(Projects!$C$3:$C$44,MATCH($B284,ProjectList,0))="","",INDEX(Projects!$C$3:$C$44,MATCH($B284,ProjectList,0))),""))</f>
        <v/>
      </c>
      <c r="D284" s="14" t="n"/>
      <c r="E284" s="14" t="n"/>
      <c r="F284" s="14" t="n"/>
      <c r="G284" s="14" t="n"/>
      <c r="H284" s="14" t="n"/>
      <c r="I284" s="14" t="n"/>
      <c r="J284" s="14" t="n"/>
      <c r="K284" s="14" t="n"/>
      <c r="L284" s="14" t="n"/>
      <c r="M284" s="14" t="n"/>
      <c r="N284" s="14" t="n"/>
      <c r="O284" s="14" t="n"/>
      <c r="P284" s="15">
        <f>IF(AND($A284="",$B284=""),"",SUM(D284:O284))</f>
        <v/>
      </c>
    </row>
    <row r="285">
      <c r="A285" s="11" t="n"/>
      <c r="B285" s="11" t="n"/>
      <c r="C285">
        <f>IF($B285="","",IFERROR(IF(INDEX(Projects!$C$3:$C$44,MATCH($B285,ProjectList,0))="","",INDEX(Projects!$C$3:$C$44,MATCH($B285,ProjectList,0))),""))</f>
        <v/>
      </c>
      <c r="D285" s="14" t="n"/>
      <c r="E285" s="14" t="n"/>
      <c r="F285" s="14" t="n"/>
      <c r="G285" s="14" t="n"/>
      <c r="H285" s="14" t="n"/>
      <c r="I285" s="14" t="n"/>
      <c r="J285" s="14" t="n"/>
      <c r="K285" s="14" t="n"/>
      <c r="L285" s="14" t="n"/>
      <c r="M285" s="14" t="n"/>
      <c r="N285" s="14" t="n"/>
      <c r="O285" s="14" t="n"/>
      <c r="P285" s="15">
        <f>IF(AND($A285="",$B285=""),"",SUM(D285:O285))</f>
        <v/>
      </c>
    </row>
    <row r="286">
      <c r="A286" s="11" t="n"/>
      <c r="B286" s="11" t="n"/>
      <c r="C286">
        <f>IF($B286="","",IFERROR(IF(INDEX(Projects!$C$3:$C$44,MATCH($B286,ProjectList,0))="","",INDEX(Projects!$C$3:$C$44,MATCH($B286,ProjectList,0))),""))</f>
        <v/>
      </c>
      <c r="D286" s="14" t="n"/>
      <c r="E286" s="14" t="n"/>
      <c r="F286" s="14" t="n"/>
      <c r="G286" s="14" t="n"/>
      <c r="H286" s="14" t="n"/>
      <c r="I286" s="14" t="n"/>
      <c r="J286" s="14" t="n"/>
      <c r="K286" s="14" t="n"/>
      <c r="L286" s="14" t="n"/>
      <c r="M286" s="14" t="n"/>
      <c r="N286" s="14" t="n"/>
      <c r="O286" s="14" t="n"/>
      <c r="P286" s="15">
        <f>IF(AND($A286="",$B286=""),"",SUM(D286:O286))</f>
        <v/>
      </c>
    </row>
    <row r="287">
      <c r="A287" s="11" t="n"/>
      <c r="B287" s="11" t="n"/>
      <c r="C287">
        <f>IF($B287="","",IFERROR(IF(INDEX(Projects!$C$3:$C$44,MATCH($B287,ProjectList,0))="","",INDEX(Projects!$C$3:$C$44,MATCH($B287,ProjectList,0))),""))</f>
        <v/>
      </c>
      <c r="D287" s="14" t="n"/>
      <c r="E287" s="14" t="n"/>
      <c r="F287" s="14" t="n"/>
      <c r="G287" s="14" t="n"/>
      <c r="H287" s="14" t="n"/>
      <c r="I287" s="14" t="n"/>
      <c r="J287" s="14" t="n"/>
      <c r="K287" s="14" t="n"/>
      <c r="L287" s="14" t="n"/>
      <c r="M287" s="14" t="n"/>
      <c r="N287" s="14" t="n"/>
      <c r="O287" s="14" t="n"/>
      <c r="P287" s="15">
        <f>IF(AND($A287="",$B287=""),"",SUM(D287:O287))</f>
        <v/>
      </c>
    </row>
    <row r="288">
      <c r="A288" s="11" t="n"/>
      <c r="B288" s="11" t="n"/>
      <c r="C288">
        <f>IF($B288="","",IFERROR(IF(INDEX(Projects!$C$3:$C$44,MATCH($B288,ProjectList,0))="","",INDEX(Projects!$C$3:$C$44,MATCH($B288,ProjectList,0))),""))</f>
        <v/>
      </c>
      <c r="D288" s="14" t="n"/>
      <c r="E288" s="14" t="n"/>
      <c r="F288" s="14" t="n"/>
      <c r="G288" s="14" t="n"/>
      <c r="H288" s="14" t="n"/>
      <c r="I288" s="14" t="n"/>
      <c r="J288" s="14" t="n"/>
      <c r="K288" s="14" t="n"/>
      <c r="L288" s="14" t="n"/>
      <c r="M288" s="14" t="n"/>
      <c r="N288" s="14" t="n"/>
      <c r="O288" s="14" t="n"/>
      <c r="P288" s="15">
        <f>IF(AND($A288="",$B288=""),"",SUM(D288:O288))</f>
        <v/>
      </c>
    </row>
    <row r="289">
      <c r="A289" s="11" t="n"/>
      <c r="B289" s="11" t="n"/>
      <c r="C289">
        <f>IF($B289="","",IFERROR(IF(INDEX(Projects!$C$3:$C$44,MATCH($B289,ProjectList,0))="","",INDEX(Projects!$C$3:$C$44,MATCH($B289,ProjectList,0))),""))</f>
        <v/>
      </c>
      <c r="D289" s="14" t="n"/>
      <c r="E289" s="14" t="n"/>
      <c r="F289" s="14" t="n"/>
      <c r="G289" s="14" t="n"/>
      <c r="H289" s="14" t="n"/>
      <c r="I289" s="14" t="n"/>
      <c r="J289" s="14" t="n"/>
      <c r="K289" s="14" t="n"/>
      <c r="L289" s="14" t="n"/>
      <c r="M289" s="14" t="n"/>
      <c r="N289" s="14" t="n"/>
      <c r="O289" s="14" t="n"/>
      <c r="P289" s="15">
        <f>IF(AND($A289="",$B289=""),"",SUM(D289:O289))</f>
        <v/>
      </c>
    </row>
    <row r="290">
      <c r="A290" s="11" t="n"/>
      <c r="B290" s="11" t="n"/>
      <c r="C290">
        <f>IF($B290="","",IFERROR(IF(INDEX(Projects!$C$3:$C$44,MATCH($B290,ProjectList,0))="","",INDEX(Projects!$C$3:$C$44,MATCH($B290,ProjectList,0))),""))</f>
        <v/>
      </c>
      <c r="D290" s="14" t="n"/>
      <c r="E290" s="14" t="n"/>
      <c r="F290" s="14" t="n"/>
      <c r="G290" s="14" t="n"/>
      <c r="H290" s="14" t="n"/>
      <c r="I290" s="14" t="n"/>
      <c r="J290" s="14" t="n"/>
      <c r="K290" s="14" t="n"/>
      <c r="L290" s="14" t="n"/>
      <c r="M290" s="14" t="n"/>
      <c r="N290" s="14" t="n"/>
      <c r="O290" s="14" t="n"/>
      <c r="P290" s="15">
        <f>IF(AND($A290="",$B290=""),"",SUM(D290:O290))</f>
        <v/>
      </c>
    </row>
    <row r="291">
      <c r="A291" s="11" t="n"/>
      <c r="B291" s="11" t="n"/>
      <c r="C291">
        <f>IF($B291="","",IFERROR(IF(INDEX(Projects!$C$3:$C$44,MATCH($B291,ProjectList,0))="","",INDEX(Projects!$C$3:$C$44,MATCH($B291,ProjectList,0))),""))</f>
        <v/>
      </c>
      <c r="D291" s="14" t="n"/>
      <c r="E291" s="14" t="n"/>
      <c r="F291" s="14" t="n"/>
      <c r="G291" s="14" t="n"/>
      <c r="H291" s="14" t="n"/>
      <c r="I291" s="14" t="n"/>
      <c r="J291" s="14" t="n"/>
      <c r="K291" s="14" t="n"/>
      <c r="L291" s="14" t="n"/>
      <c r="M291" s="14" t="n"/>
      <c r="N291" s="14" t="n"/>
      <c r="O291" s="14" t="n"/>
      <c r="P291" s="15">
        <f>IF(AND($A291="",$B291=""),"",SUM(D291:O291))</f>
        <v/>
      </c>
    </row>
    <row r="292">
      <c r="A292" s="11" t="n"/>
      <c r="B292" s="11" t="n"/>
      <c r="C292">
        <f>IF($B292="","",IFERROR(IF(INDEX(Projects!$C$3:$C$44,MATCH($B292,ProjectList,0))="","",INDEX(Projects!$C$3:$C$44,MATCH($B292,ProjectList,0))),""))</f>
        <v/>
      </c>
      <c r="D292" s="14" t="n"/>
      <c r="E292" s="14" t="n"/>
      <c r="F292" s="14" t="n"/>
      <c r="G292" s="14" t="n"/>
      <c r="H292" s="14" t="n"/>
      <c r="I292" s="14" t="n"/>
      <c r="J292" s="14" t="n"/>
      <c r="K292" s="14" t="n"/>
      <c r="L292" s="14" t="n"/>
      <c r="M292" s="14" t="n"/>
      <c r="N292" s="14" t="n"/>
      <c r="O292" s="14" t="n"/>
      <c r="P292" s="15">
        <f>IF(AND($A292="",$B292=""),"",SUM(D292:O292))</f>
        <v/>
      </c>
    </row>
    <row r="293">
      <c r="A293" s="11" t="n"/>
      <c r="B293" s="11" t="n"/>
      <c r="C293">
        <f>IF($B293="","",IFERROR(IF(INDEX(Projects!$C$3:$C$44,MATCH($B293,ProjectList,0))="","",INDEX(Projects!$C$3:$C$44,MATCH($B293,ProjectList,0))),""))</f>
        <v/>
      </c>
      <c r="D293" s="14" t="n"/>
      <c r="E293" s="14" t="n"/>
      <c r="F293" s="14" t="n"/>
      <c r="G293" s="14" t="n"/>
      <c r="H293" s="14" t="n"/>
      <c r="I293" s="14" t="n"/>
      <c r="J293" s="14" t="n"/>
      <c r="K293" s="14" t="n"/>
      <c r="L293" s="14" t="n"/>
      <c r="M293" s="14" t="n"/>
      <c r="N293" s="14" t="n"/>
      <c r="O293" s="14" t="n"/>
      <c r="P293" s="15">
        <f>IF(AND($A293="",$B293=""),"",SUM(D293:O293))</f>
        <v/>
      </c>
    </row>
    <row r="294">
      <c r="A294" s="11" t="n"/>
      <c r="B294" s="11" t="n"/>
      <c r="C294">
        <f>IF($B294="","",IFERROR(IF(INDEX(Projects!$C$3:$C$44,MATCH($B294,ProjectList,0))="","",INDEX(Projects!$C$3:$C$44,MATCH($B294,ProjectList,0))),""))</f>
        <v/>
      </c>
      <c r="D294" s="14" t="n"/>
      <c r="E294" s="14" t="n"/>
      <c r="F294" s="14" t="n"/>
      <c r="G294" s="14" t="n"/>
      <c r="H294" s="14" t="n"/>
      <c r="I294" s="14" t="n"/>
      <c r="J294" s="14" t="n"/>
      <c r="K294" s="14" t="n"/>
      <c r="L294" s="14" t="n"/>
      <c r="M294" s="14" t="n"/>
      <c r="N294" s="14" t="n"/>
      <c r="O294" s="14" t="n"/>
      <c r="P294" s="15">
        <f>IF(AND($A294="",$B294=""),"",SUM(D294:O294))</f>
        <v/>
      </c>
    </row>
    <row r="295">
      <c r="A295" s="11" t="n"/>
      <c r="B295" s="11" t="n"/>
      <c r="C295">
        <f>IF($B295="","",IFERROR(IF(INDEX(Projects!$C$3:$C$44,MATCH($B295,ProjectList,0))="","",INDEX(Projects!$C$3:$C$44,MATCH($B295,ProjectList,0))),""))</f>
        <v/>
      </c>
      <c r="D295" s="14" t="n"/>
      <c r="E295" s="14" t="n"/>
      <c r="F295" s="14" t="n"/>
      <c r="G295" s="14" t="n"/>
      <c r="H295" s="14" t="n"/>
      <c r="I295" s="14" t="n"/>
      <c r="J295" s="14" t="n"/>
      <c r="K295" s="14" t="n"/>
      <c r="L295" s="14" t="n"/>
      <c r="M295" s="14" t="n"/>
      <c r="N295" s="14" t="n"/>
      <c r="O295" s="14" t="n"/>
      <c r="P295" s="15">
        <f>IF(AND($A295="",$B295=""),"",SUM(D295:O295))</f>
        <v/>
      </c>
    </row>
    <row r="296">
      <c r="A296" s="11" t="n"/>
      <c r="B296" s="11" t="n"/>
      <c r="C296">
        <f>IF($B296="","",IFERROR(IF(INDEX(Projects!$C$3:$C$44,MATCH($B296,ProjectList,0))="","",INDEX(Projects!$C$3:$C$44,MATCH($B296,ProjectList,0))),""))</f>
        <v/>
      </c>
      <c r="D296" s="14" t="n"/>
      <c r="E296" s="14" t="n"/>
      <c r="F296" s="14" t="n"/>
      <c r="G296" s="14" t="n"/>
      <c r="H296" s="14" t="n"/>
      <c r="I296" s="14" t="n"/>
      <c r="J296" s="14" t="n"/>
      <c r="K296" s="14" t="n"/>
      <c r="L296" s="14" t="n"/>
      <c r="M296" s="14" t="n"/>
      <c r="N296" s="14" t="n"/>
      <c r="O296" s="14" t="n"/>
      <c r="P296" s="15">
        <f>IF(AND($A296="",$B296=""),"",SUM(D296:O296))</f>
        <v/>
      </c>
    </row>
    <row r="297">
      <c r="A297" s="11" t="n"/>
      <c r="B297" s="11" t="n"/>
      <c r="C297">
        <f>IF($B297="","",IFERROR(IF(INDEX(Projects!$C$3:$C$44,MATCH($B297,ProjectList,0))="","",INDEX(Projects!$C$3:$C$44,MATCH($B297,ProjectList,0))),""))</f>
        <v/>
      </c>
      <c r="D297" s="14" t="n"/>
      <c r="E297" s="14" t="n"/>
      <c r="F297" s="14" t="n"/>
      <c r="G297" s="14" t="n"/>
      <c r="H297" s="14" t="n"/>
      <c r="I297" s="14" t="n"/>
      <c r="J297" s="14" t="n"/>
      <c r="K297" s="14" t="n"/>
      <c r="L297" s="14" t="n"/>
      <c r="M297" s="14" t="n"/>
      <c r="N297" s="14" t="n"/>
      <c r="O297" s="14" t="n"/>
      <c r="P297" s="15">
        <f>IF(AND($A297="",$B297=""),"",SUM(D297:O297))</f>
        <v/>
      </c>
    </row>
    <row r="298">
      <c r="A298" s="11" t="n"/>
      <c r="B298" s="11" t="n"/>
      <c r="C298">
        <f>IF($B298="","",IFERROR(IF(INDEX(Projects!$C$3:$C$44,MATCH($B298,ProjectList,0))="","",INDEX(Projects!$C$3:$C$44,MATCH($B298,ProjectList,0))),""))</f>
        <v/>
      </c>
      <c r="D298" s="14" t="n"/>
      <c r="E298" s="14" t="n"/>
      <c r="F298" s="14" t="n"/>
      <c r="G298" s="14" t="n"/>
      <c r="H298" s="14" t="n"/>
      <c r="I298" s="14" t="n"/>
      <c r="J298" s="14" t="n"/>
      <c r="K298" s="14" t="n"/>
      <c r="L298" s="14" t="n"/>
      <c r="M298" s="14" t="n"/>
      <c r="N298" s="14" t="n"/>
      <c r="O298" s="14" t="n"/>
      <c r="P298" s="15">
        <f>IF(AND($A298="",$B298=""),"",SUM(D298:O298))</f>
        <v/>
      </c>
    </row>
    <row r="299">
      <c r="A299" s="11" t="n"/>
      <c r="B299" s="11" t="n"/>
      <c r="C299">
        <f>IF($B299="","",IFERROR(IF(INDEX(Projects!$C$3:$C$44,MATCH($B299,ProjectList,0))="","",INDEX(Projects!$C$3:$C$44,MATCH($B299,ProjectList,0))),""))</f>
        <v/>
      </c>
      <c r="D299" s="14" t="n"/>
      <c r="E299" s="14" t="n"/>
      <c r="F299" s="14" t="n"/>
      <c r="G299" s="14" t="n"/>
      <c r="H299" s="14" t="n"/>
      <c r="I299" s="14" t="n"/>
      <c r="J299" s="14" t="n"/>
      <c r="K299" s="14" t="n"/>
      <c r="L299" s="14" t="n"/>
      <c r="M299" s="14" t="n"/>
      <c r="N299" s="14" t="n"/>
      <c r="O299" s="14" t="n"/>
      <c r="P299" s="15">
        <f>IF(AND($A299="",$B299=""),"",SUM(D299:O299))</f>
        <v/>
      </c>
    </row>
    <row r="300">
      <c r="A300" s="11" t="n"/>
      <c r="B300" s="11" t="n"/>
      <c r="C300">
        <f>IF($B300="","",IFERROR(IF(INDEX(Projects!$C$3:$C$44,MATCH($B300,ProjectList,0))="","",INDEX(Projects!$C$3:$C$44,MATCH($B300,ProjectList,0))),""))</f>
        <v/>
      </c>
      <c r="D300" s="14" t="n"/>
      <c r="E300" s="14" t="n"/>
      <c r="F300" s="14" t="n"/>
      <c r="G300" s="14" t="n"/>
      <c r="H300" s="14" t="n"/>
      <c r="I300" s="14" t="n"/>
      <c r="J300" s="14" t="n"/>
      <c r="K300" s="14" t="n"/>
      <c r="L300" s="14" t="n"/>
      <c r="M300" s="14" t="n"/>
      <c r="N300" s="14" t="n"/>
      <c r="O300" s="14" t="n"/>
      <c r="P300" s="15">
        <f>IF(AND($A300="",$B300=""),"",SUM(D300:O300))</f>
        <v/>
      </c>
    </row>
    <row r="301">
      <c r="A301" s="11" t="n"/>
      <c r="B301" s="11" t="n"/>
      <c r="C301">
        <f>IF($B301="","",IFERROR(IF(INDEX(Projects!$C$3:$C$44,MATCH($B301,ProjectList,0))="","",INDEX(Projects!$C$3:$C$44,MATCH($B301,ProjectList,0))),""))</f>
        <v/>
      </c>
      <c r="D301" s="14" t="n"/>
      <c r="E301" s="14" t="n"/>
      <c r="F301" s="14" t="n"/>
      <c r="G301" s="14" t="n"/>
      <c r="H301" s="14" t="n"/>
      <c r="I301" s="14" t="n"/>
      <c r="J301" s="14" t="n"/>
      <c r="K301" s="14" t="n"/>
      <c r="L301" s="14" t="n"/>
      <c r="M301" s="14" t="n"/>
      <c r="N301" s="14" t="n"/>
      <c r="O301" s="14" t="n"/>
      <c r="P301" s="15">
        <f>IF(AND($A301="",$B301=""),"",SUM(D301:O301))</f>
        <v/>
      </c>
    </row>
    <row r="302">
      <c r="A302" s="11" t="n"/>
      <c r="B302" s="11" t="n"/>
      <c r="C302">
        <f>IF($B302="","",IFERROR(IF(INDEX(Projects!$C$3:$C$44,MATCH($B302,ProjectList,0))="","",INDEX(Projects!$C$3:$C$44,MATCH($B302,ProjectList,0))),""))</f>
        <v/>
      </c>
      <c r="D302" s="14" t="n"/>
      <c r="E302" s="14" t="n"/>
      <c r="F302" s="14" t="n"/>
      <c r="G302" s="14" t="n"/>
      <c r="H302" s="14" t="n"/>
      <c r="I302" s="14" t="n"/>
      <c r="J302" s="14" t="n"/>
      <c r="K302" s="14" t="n"/>
      <c r="L302" s="14" t="n"/>
      <c r="M302" s="14" t="n"/>
      <c r="N302" s="14" t="n"/>
      <c r="O302" s="14" t="n"/>
      <c r="P302" s="15">
        <f>IF(AND($A302="",$B302=""),"",SUM(D302:O302))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dataValidations count="2">
    <dataValidation sqref="A3:A302" showDropDown="0" showInputMessage="0" showErrorMessage="1" allowBlank="1" type="list">
      <formula1>=PeopleList</formula1>
    </dataValidation>
    <dataValidation sqref="B3:B302" showDropDown="0" showInputMessage="0" showErrorMessage="1" allowBlank="1" type="list">
      <formula1>=ProjectList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361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4" customWidth="1" min="2" max="2"/>
  </cols>
  <sheetData>
    <row r="1">
      <c r="A1" s="5" t="inlineStr">
        <is>
          <t>Person load: available vs allocated hours, by week</t>
        </is>
      </c>
    </row>
    <row r="2">
      <c r="A2" s="10" t="inlineStr">
        <is>
          <t>Person</t>
        </is>
      </c>
      <c r="B2" s="10" t="inlineStr">
        <is>
          <t>Measure</t>
        </is>
      </c>
      <c r="C2" s="13">
        <f>StartWeek+0</f>
        <v/>
      </c>
      <c r="D2" s="13">
        <f>StartWeek+7</f>
        <v/>
      </c>
      <c r="E2" s="13">
        <f>StartWeek+14</f>
        <v/>
      </c>
      <c r="F2" s="13">
        <f>StartWeek+21</f>
        <v/>
      </c>
      <c r="G2" s="13">
        <f>StartWeek+28</f>
        <v/>
      </c>
      <c r="H2" s="13">
        <f>StartWeek+35</f>
        <v/>
      </c>
      <c r="I2" s="13">
        <f>StartWeek+42</f>
        <v/>
      </c>
      <c r="J2" s="13">
        <f>StartWeek+49</f>
        <v/>
      </c>
      <c r="K2" s="13">
        <f>StartWeek+56</f>
        <v/>
      </c>
      <c r="L2" s="13">
        <f>StartWeek+63</f>
        <v/>
      </c>
      <c r="M2" s="13">
        <f>StartWeek+70</f>
        <v/>
      </c>
      <c r="N2" s="13">
        <f>StartWeek+77</f>
        <v/>
      </c>
    </row>
    <row r="3">
      <c r="A3" s="2">
        <f>IF(People!$A$3="","",People!$A$3)</f>
        <v/>
      </c>
      <c r="B3">
        <f>IF($A$3="","","Available")</f>
        <v/>
      </c>
      <c r="C3" s="15">
        <f>IF($A$3="","",MAX(0,People!$C$3-SUMIFS(Allocations!D$3:D$302,Allocations!$A$3:$A$302,$A$3,Allocations!$B$3:$B$302,"Time off")))</f>
        <v/>
      </c>
      <c r="D3" s="15">
        <f>IF($A$3="","",MAX(0,People!$C$3-SUMIFS(Allocations!E$3:E$302,Allocations!$A$3:$A$302,$A$3,Allocations!$B$3:$B$302,"Time off")))</f>
        <v/>
      </c>
      <c r="E3" s="15">
        <f>IF($A$3="","",MAX(0,People!$C$3-SUMIFS(Allocations!F$3:F$302,Allocations!$A$3:$A$302,$A$3,Allocations!$B$3:$B$302,"Time off")))</f>
        <v/>
      </c>
      <c r="F3" s="15">
        <f>IF($A$3="","",MAX(0,People!$C$3-SUMIFS(Allocations!G$3:G$302,Allocations!$A$3:$A$302,$A$3,Allocations!$B$3:$B$302,"Time off")))</f>
        <v/>
      </c>
      <c r="G3" s="15">
        <f>IF($A$3="","",MAX(0,People!$C$3-SUMIFS(Allocations!H$3:H$302,Allocations!$A$3:$A$302,$A$3,Allocations!$B$3:$B$302,"Time off")))</f>
        <v/>
      </c>
      <c r="H3" s="15">
        <f>IF($A$3="","",MAX(0,People!$C$3-SUMIFS(Allocations!I$3:I$302,Allocations!$A$3:$A$302,$A$3,Allocations!$B$3:$B$302,"Time off")))</f>
        <v/>
      </c>
      <c r="I3" s="15">
        <f>IF($A$3="","",MAX(0,People!$C$3-SUMIFS(Allocations!J$3:J$302,Allocations!$A$3:$A$302,$A$3,Allocations!$B$3:$B$302,"Time off")))</f>
        <v/>
      </c>
      <c r="J3" s="15">
        <f>IF($A$3="","",MAX(0,People!$C$3-SUMIFS(Allocations!K$3:K$302,Allocations!$A$3:$A$302,$A$3,Allocations!$B$3:$B$302,"Time off")))</f>
        <v/>
      </c>
      <c r="K3" s="15">
        <f>IF($A$3="","",MAX(0,People!$C$3-SUMIFS(Allocations!L$3:L$302,Allocations!$A$3:$A$302,$A$3,Allocations!$B$3:$B$302,"Time off")))</f>
        <v/>
      </c>
      <c r="L3" s="15">
        <f>IF($A$3="","",MAX(0,People!$C$3-SUMIFS(Allocations!M$3:M$302,Allocations!$A$3:$A$302,$A$3,Allocations!$B$3:$B$302,"Time off")))</f>
        <v/>
      </c>
      <c r="M3" s="15">
        <f>IF($A$3="","",MAX(0,People!$C$3-SUMIFS(Allocations!N$3:N$302,Allocations!$A$3:$A$302,$A$3,Allocations!$B$3:$B$302,"Time off")))</f>
        <v/>
      </c>
      <c r="N3" s="15">
        <f>IF($A$3="","",MAX(0,People!$C$3-SUMIFS(Allocations!O$3:O$302,Allocations!$A$3:$A$302,$A$3,Allocations!$B$3:$B$302,"Time off")))</f>
        <v/>
      </c>
    </row>
    <row r="4">
      <c r="B4">
        <f>IF($A$3="","","Allocated")</f>
        <v/>
      </c>
      <c r="C4" s="15">
        <f>IF($A$3="","",SUMIFS(Allocations!D$3:D$302,Allocations!$A$3:$A$302,$A$3)-SUMIFS(Allocations!D$3:D$302,Allocations!$A$3:$A$302,$A$3,Allocations!$B$3:$B$302,"Time off"))</f>
        <v/>
      </c>
      <c r="D4" s="15">
        <f>IF($A$3="","",SUMIFS(Allocations!E$3:E$302,Allocations!$A$3:$A$302,$A$3)-SUMIFS(Allocations!E$3:E$302,Allocations!$A$3:$A$302,$A$3,Allocations!$B$3:$B$302,"Time off"))</f>
        <v/>
      </c>
      <c r="E4" s="15">
        <f>IF($A$3="","",SUMIFS(Allocations!F$3:F$302,Allocations!$A$3:$A$302,$A$3)-SUMIFS(Allocations!F$3:F$302,Allocations!$A$3:$A$302,$A$3,Allocations!$B$3:$B$302,"Time off"))</f>
        <v/>
      </c>
      <c r="F4" s="15">
        <f>IF($A$3="","",SUMIFS(Allocations!G$3:G$302,Allocations!$A$3:$A$302,$A$3)-SUMIFS(Allocations!G$3:G$302,Allocations!$A$3:$A$302,$A$3,Allocations!$B$3:$B$302,"Time off"))</f>
        <v/>
      </c>
      <c r="G4" s="15">
        <f>IF($A$3="","",SUMIFS(Allocations!H$3:H$302,Allocations!$A$3:$A$302,$A$3)-SUMIFS(Allocations!H$3:H$302,Allocations!$A$3:$A$302,$A$3,Allocations!$B$3:$B$302,"Time off"))</f>
        <v/>
      </c>
      <c r="H4" s="15">
        <f>IF($A$3="","",SUMIFS(Allocations!I$3:I$302,Allocations!$A$3:$A$302,$A$3)-SUMIFS(Allocations!I$3:I$302,Allocations!$A$3:$A$302,$A$3,Allocations!$B$3:$B$302,"Time off"))</f>
        <v/>
      </c>
      <c r="I4" s="15">
        <f>IF($A$3="","",SUMIFS(Allocations!J$3:J$302,Allocations!$A$3:$A$302,$A$3)-SUMIFS(Allocations!J$3:J$302,Allocations!$A$3:$A$302,$A$3,Allocations!$B$3:$B$302,"Time off"))</f>
        <v/>
      </c>
      <c r="J4" s="15">
        <f>IF($A$3="","",SUMIFS(Allocations!K$3:K$302,Allocations!$A$3:$A$302,$A$3)-SUMIFS(Allocations!K$3:K$302,Allocations!$A$3:$A$302,$A$3,Allocations!$B$3:$B$302,"Time off"))</f>
        <v/>
      </c>
      <c r="K4" s="15">
        <f>IF($A$3="","",SUMIFS(Allocations!L$3:L$302,Allocations!$A$3:$A$302,$A$3)-SUMIFS(Allocations!L$3:L$302,Allocations!$A$3:$A$302,$A$3,Allocations!$B$3:$B$302,"Time off"))</f>
        <v/>
      </c>
      <c r="L4" s="15">
        <f>IF($A$3="","",SUMIFS(Allocations!M$3:M$302,Allocations!$A$3:$A$302,$A$3)-SUMIFS(Allocations!M$3:M$302,Allocations!$A$3:$A$302,$A$3,Allocations!$B$3:$B$302,"Time off"))</f>
        <v/>
      </c>
      <c r="M4" s="15">
        <f>IF($A$3="","",SUMIFS(Allocations!N$3:N$302,Allocations!$A$3:$A$302,$A$3)-SUMIFS(Allocations!N$3:N$302,Allocations!$A$3:$A$302,$A$3,Allocations!$B$3:$B$302,"Time off"))</f>
        <v/>
      </c>
      <c r="N4" s="15">
        <f>IF($A$3="","",SUMIFS(Allocations!O$3:O$302,Allocations!$A$3:$A$302,$A$3)-SUMIFS(Allocations!O$3:O$302,Allocations!$A$3:$A$302,$A$3,Allocations!$B$3:$B$302,"Time off"))</f>
        <v/>
      </c>
    </row>
    <row r="5">
      <c r="B5">
        <f>IF($A$3="","","Confirmed")</f>
        <v/>
      </c>
      <c r="C5" s="15">
        <f>IF($A$3="","",SUMIFS(Allocations!D$3:D$302,Allocations!$A$3:$A$302,$A$3,Allocations!$C$3:$C$302,"Confirmed"))</f>
        <v/>
      </c>
      <c r="D5" s="15">
        <f>IF($A$3="","",SUMIFS(Allocations!E$3:E$302,Allocations!$A$3:$A$302,$A$3,Allocations!$C$3:$C$302,"Confirmed"))</f>
        <v/>
      </c>
      <c r="E5" s="15">
        <f>IF($A$3="","",SUMIFS(Allocations!F$3:F$302,Allocations!$A$3:$A$302,$A$3,Allocations!$C$3:$C$302,"Confirmed"))</f>
        <v/>
      </c>
      <c r="F5" s="15">
        <f>IF($A$3="","",SUMIFS(Allocations!G$3:G$302,Allocations!$A$3:$A$302,$A$3,Allocations!$C$3:$C$302,"Confirmed"))</f>
        <v/>
      </c>
      <c r="G5" s="15">
        <f>IF($A$3="","",SUMIFS(Allocations!H$3:H$302,Allocations!$A$3:$A$302,$A$3,Allocations!$C$3:$C$302,"Confirmed"))</f>
        <v/>
      </c>
      <c r="H5" s="15">
        <f>IF($A$3="","",SUMIFS(Allocations!I$3:I$302,Allocations!$A$3:$A$302,$A$3,Allocations!$C$3:$C$302,"Confirmed"))</f>
        <v/>
      </c>
      <c r="I5" s="15">
        <f>IF($A$3="","",SUMIFS(Allocations!J$3:J$302,Allocations!$A$3:$A$302,$A$3,Allocations!$C$3:$C$302,"Confirmed"))</f>
        <v/>
      </c>
      <c r="J5" s="15">
        <f>IF($A$3="","",SUMIFS(Allocations!K$3:K$302,Allocations!$A$3:$A$302,$A$3,Allocations!$C$3:$C$302,"Confirmed"))</f>
        <v/>
      </c>
      <c r="K5" s="15">
        <f>IF($A$3="","",SUMIFS(Allocations!L$3:L$302,Allocations!$A$3:$A$302,$A$3,Allocations!$C$3:$C$302,"Confirmed"))</f>
        <v/>
      </c>
      <c r="L5" s="15">
        <f>IF($A$3="","",SUMIFS(Allocations!M$3:M$302,Allocations!$A$3:$A$302,$A$3,Allocations!$C$3:$C$302,"Confirmed"))</f>
        <v/>
      </c>
      <c r="M5" s="15">
        <f>IF($A$3="","",SUMIFS(Allocations!N$3:N$302,Allocations!$A$3:$A$302,$A$3,Allocations!$C$3:$C$302,"Confirmed"))</f>
        <v/>
      </c>
      <c r="N5" s="15">
        <f>IF($A$3="","",SUMIFS(Allocations!O$3:O$302,Allocations!$A$3:$A$302,$A$3,Allocations!$C$3:$C$302,"Confirmed"))</f>
        <v/>
      </c>
    </row>
    <row r="6">
      <c r="B6">
        <f>IF($A$3="","","% allocated")</f>
        <v/>
      </c>
      <c r="C6" s="16">
        <f>IF($A$3="","",IF(C3=0,"",C4/C3))</f>
        <v/>
      </c>
      <c r="D6" s="16">
        <f>IF($A$3="","",IF(D3=0,"",D4/D3))</f>
        <v/>
      </c>
      <c r="E6" s="16">
        <f>IF($A$3="","",IF(E3=0,"",E4/E3))</f>
        <v/>
      </c>
      <c r="F6" s="16">
        <f>IF($A$3="","",IF(F3=0,"",F4/F3))</f>
        <v/>
      </c>
      <c r="G6" s="16">
        <f>IF($A$3="","",IF(G3=0,"",G4/G3))</f>
        <v/>
      </c>
      <c r="H6" s="16">
        <f>IF($A$3="","",IF(H3=0,"",H4/H3))</f>
        <v/>
      </c>
      <c r="I6" s="16">
        <f>IF($A$3="","",IF(I3=0,"",I4/I3))</f>
        <v/>
      </c>
      <c r="J6" s="16">
        <f>IF($A$3="","",IF(J3=0,"",J4/J3))</f>
        <v/>
      </c>
      <c r="K6" s="16">
        <f>IF($A$3="","",IF(K3=0,"",K4/K3))</f>
        <v/>
      </c>
      <c r="L6" s="16">
        <f>IF($A$3="","",IF(L3=0,"",L4/L3))</f>
        <v/>
      </c>
      <c r="M6" s="16">
        <f>IF($A$3="","",IF(M3=0,"",M4/M3))</f>
        <v/>
      </c>
      <c r="N6" s="16">
        <f>IF($A$3="","",IF(N3=0,"",N4/N3))</f>
        <v/>
      </c>
    </row>
    <row r="7">
      <c r="B7">
        <f>IF($A$3="","","Status")</f>
        <v/>
      </c>
      <c r="C7">
        <f>IF($A$3="","",IF(C3=0,IF(C4&gt;0,"Booked while off","Off"),IF(C6&gt;OverAbove,"Over",IF(C6&lt;UnderBelow,"Under","OK"))))</f>
        <v/>
      </c>
      <c r="D7">
        <f>IF($A$3="","",IF(D3=0,IF(D4&gt;0,"Booked while off","Off"),IF(D6&gt;OverAbove,"Over",IF(D6&lt;UnderBelow,"Under","OK"))))</f>
        <v/>
      </c>
      <c r="E7">
        <f>IF($A$3="","",IF(E3=0,IF(E4&gt;0,"Booked while off","Off"),IF(E6&gt;OverAbove,"Over",IF(E6&lt;UnderBelow,"Under","OK"))))</f>
        <v/>
      </c>
      <c r="F7">
        <f>IF($A$3="","",IF(F3=0,IF(F4&gt;0,"Booked while off","Off"),IF(F6&gt;OverAbove,"Over",IF(F6&lt;UnderBelow,"Under","OK"))))</f>
        <v/>
      </c>
      <c r="G7">
        <f>IF($A$3="","",IF(G3=0,IF(G4&gt;0,"Booked while off","Off"),IF(G6&gt;OverAbove,"Over",IF(G6&lt;UnderBelow,"Under","OK"))))</f>
        <v/>
      </c>
      <c r="H7">
        <f>IF($A$3="","",IF(H3=0,IF(H4&gt;0,"Booked while off","Off"),IF(H6&gt;OverAbove,"Over",IF(H6&lt;UnderBelow,"Under","OK"))))</f>
        <v/>
      </c>
      <c r="I7">
        <f>IF($A$3="","",IF(I3=0,IF(I4&gt;0,"Booked while off","Off"),IF(I6&gt;OverAbove,"Over",IF(I6&lt;UnderBelow,"Under","OK"))))</f>
        <v/>
      </c>
      <c r="J7">
        <f>IF($A$3="","",IF(J3=0,IF(J4&gt;0,"Booked while off","Off"),IF(J6&gt;OverAbove,"Over",IF(J6&lt;UnderBelow,"Under","OK"))))</f>
        <v/>
      </c>
      <c r="K7">
        <f>IF($A$3="","",IF(K3=0,IF(K4&gt;0,"Booked while off","Off"),IF(K6&gt;OverAbove,"Over",IF(K6&lt;UnderBelow,"Under","OK"))))</f>
        <v/>
      </c>
      <c r="L7">
        <f>IF($A$3="","",IF(L3=0,IF(L4&gt;0,"Booked while off","Off"),IF(L6&gt;OverAbove,"Over",IF(L6&lt;UnderBelow,"Under","OK"))))</f>
        <v/>
      </c>
      <c r="M7">
        <f>IF($A$3="","",IF(M3=0,IF(M4&gt;0,"Booked while off","Off"),IF(M6&gt;OverAbove,"Over",IF(M6&lt;UnderBelow,"Under","OK"))))</f>
        <v/>
      </c>
      <c r="N7">
        <f>IF($A$3="","",IF(N3=0,IF(N4&gt;0,"Booked while off","Off"),IF(N6&gt;OverAbove,"Over",IF(N6&lt;UnderBelow,"Under","OK"))))</f>
        <v/>
      </c>
    </row>
    <row r="8"/>
    <row r="9">
      <c r="A9" s="2">
        <f>IF(People!$A$4="","",People!$A$4)</f>
        <v/>
      </c>
      <c r="B9">
        <f>IF($A$9="","","Available")</f>
        <v/>
      </c>
      <c r="C9" s="15">
        <f>IF($A$9="","",MAX(0,People!$C$4-SUMIFS(Allocations!D$3:D$302,Allocations!$A$3:$A$302,$A$9,Allocations!$B$3:$B$302,"Time off")))</f>
        <v/>
      </c>
      <c r="D9" s="15">
        <f>IF($A$9="","",MAX(0,People!$C$4-SUMIFS(Allocations!E$3:E$302,Allocations!$A$3:$A$302,$A$9,Allocations!$B$3:$B$302,"Time off")))</f>
        <v/>
      </c>
      <c r="E9" s="15">
        <f>IF($A$9="","",MAX(0,People!$C$4-SUMIFS(Allocations!F$3:F$302,Allocations!$A$3:$A$302,$A$9,Allocations!$B$3:$B$302,"Time off")))</f>
        <v/>
      </c>
      <c r="F9" s="15">
        <f>IF($A$9="","",MAX(0,People!$C$4-SUMIFS(Allocations!G$3:G$302,Allocations!$A$3:$A$302,$A$9,Allocations!$B$3:$B$302,"Time off")))</f>
        <v/>
      </c>
      <c r="G9" s="15">
        <f>IF($A$9="","",MAX(0,People!$C$4-SUMIFS(Allocations!H$3:H$302,Allocations!$A$3:$A$302,$A$9,Allocations!$B$3:$B$302,"Time off")))</f>
        <v/>
      </c>
      <c r="H9" s="15">
        <f>IF($A$9="","",MAX(0,People!$C$4-SUMIFS(Allocations!I$3:I$302,Allocations!$A$3:$A$302,$A$9,Allocations!$B$3:$B$302,"Time off")))</f>
        <v/>
      </c>
      <c r="I9" s="15">
        <f>IF($A$9="","",MAX(0,People!$C$4-SUMIFS(Allocations!J$3:J$302,Allocations!$A$3:$A$302,$A$9,Allocations!$B$3:$B$302,"Time off")))</f>
        <v/>
      </c>
      <c r="J9" s="15">
        <f>IF($A$9="","",MAX(0,People!$C$4-SUMIFS(Allocations!K$3:K$302,Allocations!$A$3:$A$302,$A$9,Allocations!$B$3:$B$302,"Time off")))</f>
        <v/>
      </c>
      <c r="K9" s="15">
        <f>IF($A$9="","",MAX(0,People!$C$4-SUMIFS(Allocations!L$3:L$302,Allocations!$A$3:$A$302,$A$9,Allocations!$B$3:$B$302,"Time off")))</f>
        <v/>
      </c>
      <c r="L9" s="15">
        <f>IF($A$9="","",MAX(0,People!$C$4-SUMIFS(Allocations!M$3:M$302,Allocations!$A$3:$A$302,$A$9,Allocations!$B$3:$B$302,"Time off")))</f>
        <v/>
      </c>
      <c r="M9" s="15">
        <f>IF($A$9="","",MAX(0,People!$C$4-SUMIFS(Allocations!N$3:N$302,Allocations!$A$3:$A$302,$A$9,Allocations!$B$3:$B$302,"Time off")))</f>
        <v/>
      </c>
      <c r="N9" s="15">
        <f>IF($A$9="","",MAX(0,People!$C$4-SUMIFS(Allocations!O$3:O$302,Allocations!$A$3:$A$302,$A$9,Allocations!$B$3:$B$302,"Time off")))</f>
        <v/>
      </c>
    </row>
    <row r="10">
      <c r="B10">
        <f>IF($A$9="","","Allocated")</f>
        <v/>
      </c>
      <c r="C10" s="15">
        <f>IF($A$9="","",SUMIFS(Allocations!D$3:D$302,Allocations!$A$3:$A$302,$A$9)-SUMIFS(Allocations!D$3:D$302,Allocations!$A$3:$A$302,$A$9,Allocations!$B$3:$B$302,"Time off"))</f>
        <v/>
      </c>
      <c r="D10" s="15">
        <f>IF($A$9="","",SUMIFS(Allocations!E$3:E$302,Allocations!$A$3:$A$302,$A$9)-SUMIFS(Allocations!E$3:E$302,Allocations!$A$3:$A$302,$A$9,Allocations!$B$3:$B$302,"Time off"))</f>
        <v/>
      </c>
      <c r="E10" s="15">
        <f>IF($A$9="","",SUMIFS(Allocations!F$3:F$302,Allocations!$A$3:$A$302,$A$9)-SUMIFS(Allocations!F$3:F$302,Allocations!$A$3:$A$302,$A$9,Allocations!$B$3:$B$302,"Time off"))</f>
        <v/>
      </c>
      <c r="F10" s="15">
        <f>IF($A$9="","",SUMIFS(Allocations!G$3:G$302,Allocations!$A$3:$A$302,$A$9)-SUMIFS(Allocations!G$3:G$302,Allocations!$A$3:$A$302,$A$9,Allocations!$B$3:$B$302,"Time off"))</f>
        <v/>
      </c>
      <c r="G10" s="15">
        <f>IF($A$9="","",SUMIFS(Allocations!H$3:H$302,Allocations!$A$3:$A$302,$A$9)-SUMIFS(Allocations!H$3:H$302,Allocations!$A$3:$A$302,$A$9,Allocations!$B$3:$B$302,"Time off"))</f>
        <v/>
      </c>
      <c r="H10" s="15">
        <f>IF($A$9="","",SUMIFS(Allocations!I$3:I$302,Allocations!$A$3:$A$302,$A$9)-SUMIFS(Allocations!I$3:I$302,Allocations!$A$3:$A$302,$A$9,Allocations!$B$3:$B$302,"Time off"))</f>
        <v/>
      </c>
      <c r="I10" s="15">
        <f>IF($A$9="","",SUMIFS(Allocations!J$3:J$302,Allocations!$A$3:$A$302,$A$9)-SUMIFS(Allocations!J$3:J$302,Allocations!$A$3:$A$302,$A$9,Allocations!$B$3:$B$302,"Time off"))</f>
        <v/>
      </c>
      <c r="J10" s="15">
        <f>IF($A$9="","",SUMIFS(Allocations!K$3:K$302,Allocations!$A$3:$A$302,$A$9)-SUMIFS(Allocations!K$3:K$302,Allocations!$A$3:$A$302,$A$9,Allocations!$B$3:$B$302,"Time off"))</f>
        <v/>
      </c>
      <c r="K10" s="15">
        <f>IF($A$9="","",SUMIFS(Allocations!L$3:L$302,Allocations!$A$3:$A$302,$A$9)-SUMIFS(Allocations!L$3:L$302,Allocations!$A$3:$A$302,$A$9,Allocations!$B$3:$B$302,"Time off"))</f>
        <v/>
      </c>
      <c r="L10" s="15">
        <f>IF($A$9="","",SUMIFS(Allocations!M$3:M$302,Allocations!$A$3:$A$302,$A$9)-SUMIFS(Allocations!M$3:M$302,Allocations!$A$3:$A$302,$A$9,Allocations!$B$3:$B$302,"Time off"))</f>
        <v/>
      </c>
      <c r="M10" s="15">
        <f>IF($A$9="","",SUMIFS(Allocations!N$3:N$302,Allocations!$A$3:$A$302,$A$9)-SUMIFS(Allocations!N$3:N$302,Allocations!$A$3:$A$302,$A$9,Allocations!$B$3:$B$302,"Time off"))</f>
        <v/>
      </c>
      <c r="N10" s="15">
        <f>IF($A$9="","",SUMIFS(Allocations!O$3:O$302,Allocations!$A$3:$A$302,$A$9)-SUMIFS(Allocations!O$3:O$302,Allocations!$A$3:$A$302,$A$9,Allocations!$B$3:$B$302,"Time off"))</f>
        <v/>
      </c>
    </row>
    <row r="11">
      <c r="B11">
        <f>IF($A$9="","","Confirmed")</f>
        <v/>
      </c>
      <c r="C11" s="15">
        <f>IF($A$9="","",SUMIFS(Allocations!D$3:D$302,Allocations!$A$3:$A$302,$A$9,Allocations!$C$3:$C$302,"Confirmed"))</f>
        <v/>
      </c>
      <c r="D11" s="15">
        <f>IF($A$9="","",SUMIFS(Allocations!E$3:E$302,Allocations!$A$3:$A$302,$A$9,Allocations!$C$3:$C$302,"Confirmed"))</f>
        <v/>
      </c>
      <c r="E11" s="15">
        <f>IF($A$9="","",SUMIFS(Allocations!F$3:F$302,Allocations!$A$3:$A$302,$A$9,Allocations!$C$3:$C$302,"Confirmed"))</f>
        <v/>
      </c>
      <c r="F11" s="15">
        <f>IF($A$9="","",SUMIFS(Allocations!G$3:G$302,Allocations!$A$3:$A$302,$A$9,Allocations!$C$3:$C$302,"Confirmed"))</f>
        <v/>
      </c>
      <c r="G11" s="15">
        <f>IF($A$9="","",SUMIFS(Allocations!H$3:H$302,Allocations!$A$3:$A$302,$A$9,Allocations!$C$3:$C$302,"Confirmed"))</f>
        <v/>
      </c>
      <c r="H11" s="15">
        <f>IF($A$9="","",SUMIFS(Allocations!I$3:I$302,Allocations!$A$3:$A$302,$A$9,Allocations!$C$3:$C$302,"Confirmed"))</f>
        <v/>
      </c>
      <c r="I11" s="15">
        <f>IF($A$9="","",SUMIFS(Allocations!J$3:J$302,Allocations!$A$3:$A$302,$A$9,Allocations!$C$3:$C$302,"Confirmed"))</f>
        <v/>
      </c>
      <c r="J11" s="15">
        <f>IF($A$9="","",SUMIFS(Allocations!K$3:K$302,Allocations!$A$3:$A$302,$A$9,Allocations!$C$3:$C$302,"Confirmed"))</f>
        <v/>
      </c>
      <c r="K11" s="15">
        <f>IF($A$9="","",SUMIFS(Allocations!L$3:L$302,Allocations!$A$3:$A$302,$A$9,Allocations!$C$3:$C$302,"Confirmed"))</f>
        <v/>
      </c>
      <c r="L11" s="15">
        <f>IF($A$9="","",SUMIFS(Allocations!M$3:M$302,Allocations!$A$3:$A$302,$A$9,Allocations!$C$3:$C$302,"Confirmed"))</f>
        <v/>
      </c>
      <c r="M11" s="15">
        <f>IF($A$9="","",SUMIFS(Allocations!N$3:N$302,Allocations!$A$3:$A$302,$A$9,Allocations!$C$3:$C$302,"Confirmed"))</f>
        <v/>
      </c>
      <c r="N11" s="15">
        <f>IF($A$9="","",SUMIFS(Allocations!O$3:O$302,Allocations!$A$3:$A$302,$A$9,Allocations!$C$3:$C$302,"Confirmed"))</f>
        <v/>
      </c>
    </row>
    <row r="12">
      <c r="B12">
        <f>IF($A$9="","","% allocated")</f>
        <v/>
      </c>
      <c r="C12" s="16">
        <f>IF($A$9="","",IF(C9=0,"",C10/C9))</f>
        <v/>
      </c>
      <c r="D12" s="16">
        <f>IF($A$9="","",IF(D9=0,"",D10/D9))</f>
        <v/>
      </c>
      <c r="E12" s="16">
        <f>IF($A$9="","",IF(E9=0,"",E10/E9))</f>
        <v/>
      </c>
      <c r="F12" s="16">
        <f>IF($A$9="","",IF(F9=0,"",F10/F9))</f>
        <v/>
      </c>
      <c r="G12" s="16">
        <f>IF($A$9="","",IF(G9=0,"",G10/G9))</f>
        <v/>
      </c>
      <c r="H12" s="16">
        <f>IF($A$9="","",IF(H9=0,"",H10/H9))</f>
        <v/>
      </c>
      <c r="I12" s="16">
        <f>IF($A$9="","",IF(I9=0,"",I10/I9))</f>
        <v/>
      </c>
      <c r="J12" s="16">
        <f>IF($A$9="","",IF(J9=0,"",J10/J9))</f>
        <v/>
      </c>
      <c r="K12" s="16">
        <f>IF($A$9="","",IF(K9=0,"",K10/K9))</f>
        <v/>
      </c>
      <c r="L12" s="16">
        <f>IF($A$9="","",IF(L9=0,"",L10/L9))</f>
        <v/>
      </c>
      <c r="M12" s="16">
        <f>IF($A$9="","",IF(M9=0,"",M10/M9))</f>
        <v/>
      </c>
      <c r="N12" s="16">
        <f>IF($A$9="","",IF(N9=0,"",N10/N9))</f>
        <v/>
      </c>
    </row>
    <row r="13">
      <c r="B13">
        <f>IF($A$9="","","Status")</f>
        <v/>
      </c>
      <c r="C13">
        <f>IF($A$9="","",IF(C9=0,IF(C10&gt;0,"Booked while off","Off"),IF(C12&gt;OverAbove,"Over",IF(C12&lt;UnderBelow,"Under","OK"))))</f>
        <v/>
      </c>
      <c r="D13">
        <f>IF($A$9="","",IF(D9=0,IF(D10&gt;0,"Booked while off","Off"),IF(D12&gt;OverAbove,"Over",IF(D12&lt;UnderBelow,"Under","OK"))))</f>
        <v/>
      </c>
      <c r="E13">
        <f>IF($A$9="","",IF(E9=0,IF(E10&gt;0,"Booked while off","Off"),IF(E12&gt;OverAbove,"Over",IF(E12&lt;UnderBelow,"Under","OK"))))</f>
        <v/>
      </c>
      <c r="F13">
        <f>IF($A$9="","",IF(F9=0,IF(F10&gt;0,"Booked while off","Off"),IF(F12&gt;OverAbove,"Over",IF(F12&lt;UnderBelow,"Under","OK"))))</f>
        <v/>
      </c>
      <c r="G13">
        <f>IF($A$9="","",IF(G9=0,IF(G10&gt;0,"Booked while off","Off"),IF(G12&gt;OverAbove,"Over",IF(G12&lt;UnderBelow,"Under","OK"))))</f>
        <v/>
      </c>
      <c r="H13">
        <f>IF($A$9="","",IF(H9=0,IF(H10&gt;0,"Booked while off","Off"),IF(H12&gt;OverAbove,"Over",IF(H12&lt;UnderBelow,"Under","OK"))))</f>
        <v/>
      </c>
      <c r="I13">
        <f>IF($A$9="","",IF(I9=0,IF(I10&gt;0,"Booked while off","Off"),IF(I12&gt;OverAbove,"Over",IF(I12&lt;UnderBelow,"Under","OK"))))</f>
        <v/>
      </c>
      <c r="J13">
        <f>IF($A$9="","",IF(J9=0,IF(J10&gt;0,"Booked while off","Off"),IF(J12&gt;OverAbove,"Over",IF(J12&lt;UnderBelow,"Under","OK"))))</f>
        <v/>
      </c>
      <c r="K13">
        <f>IF($A$9="","",IF(K9=0,IF(K10&gt;0,"Booked while off","Off"),IF(K12&gt;OverAbove,"Over",IF(K12&lt;UnderBelow,"Under","OK"))))</f>
        <v/>
      </c>
      <c r="L13">
        <f>IF($A$9="","",IF(L9=0,IF(L10&gt;0,"Booked while off","Off"),IF(L12&gt;OverAbove,"Over",IF(L12&lt;UnderBelow,"Under","OK"))))</f>
        <v/>
      </c>
      <c r="M13">
        <f>IF($A$9="","",IF(M9=0,IF(M10&gt;0,"Booked while off","Off"),IF(M12&gt;OverAbove,"Over",IF(M12&lt;UnderBelow,"Under","OK"))))</f>
        <v/>
      </c>
      <c r="N13">
        <f>IF($A$9="","",IF(N9=0,IF(N10&gt;0,"Booked while off","Off"),IF(N12&gt;OverAbove,"Over",IF(N12&lt;UnderBelow,"Under","OK"))))</f>
        <v/>
      </c>
    </row>
    <row r="14"/>
    <row r="15">
      <c r="A15" s="2">
        <f>IF(People!$A$5="","",People!$A$5)</f>
        <v/>
      </c>
      <c r="B15">
        <f>IF($A$15="","","Available")</f>
        <v/>
      </c>
      <c r="C15" s="15">
        <f>IF($A$15="","",MAX(0,People!$C$5-SUMIFS(Allocations!D$3:D$302,Allocations!$A$3:$A$302,$A$15,Allocations!$B$3:$B$302,"Time off")))</f>
        <v/>
      </c>
      <c r="D15" s="15">
        <f>IF($A$15="","",MAX(0,People!$C$5-SUMIFS(Allocations!E$3:E$302,Allocations!$A$3:$A$302,$A$15,Allocations!$B$3:$B$302,"Time off")))</f>
        <v/>
      </c>
      <c r="E15" s="15">
        <f>IF($A$15="","",MAX(0,People!$C$5-SUMIFS(Allocations!F$3:F$302,Allocations!$A$3:$A$302,$A$15,Allocations!$B$3:$B$302,"Time off")))</f>
        <v/>
      </c>
      <c r="F15" s="15">
        <f>IF($A$15="","",MAX(0,People!$C$5-SUMIFS(Allocations!G$3:G$302,Allocations!$A$3:$A$302,$A$15,Allocations!$B$3:$B$302,"Time off")))</f>
        <v/>
      </c>
      <c r="G15" s="15">
        <f>IF($A$15="","",MAX(0,People!$C$5-SUMIFS(Allocations!H$3:H$302,Allocations!$A$3:$A$302,$A$15,Allocations!$B$3:$B$302,"Time off")))</f>
        <v/>
      </c>
      <c r="H15" s="15">
        <f>IF($A$15="","",MAX(0,People!$C$5-SUMIFS(Allocations!I$3:I$302,Allocations!$A$3:$A$302,$A$15,Allocations!$B$3:$B$302,"Time off")))</f>
        <v/>
      </c>
      <c r="I15" s="15">
        <f>IF($A$15="","",MAX(0,People!$C$5-SUMIFS(Allocations!J$3:J$302,Allocations!$A$3:$A$302,$A$15,Allocations!$B$3:$B$302,"Time off")))</f>
        <v/>
      </c>
      <c r="J15" s="15">
        <f>IF($A$15="","",MAX(0,People!$C$5-SUMIFS(Allocations!K$3:K$302,Allocations!$A$3:$A$302,$A$15,Allocations!$B$3:$B$302,"Time off")))</f>
        <v/>
      </c>
      <c r="K15" s="15">
        <f>IF($A$15="","",MAX(0,People!$C$5-SUMIFS(Allocations!L$3:L$302,Allocations!$A$3:$A$302,$A$15,Allocations!$B$3:$B$302,"Time off")))</f>
        <v/>
      </c>
      <c r="L15" s="15">
        <f>IF($A$15="","",MAX(0,People!$C$5-SUMIFS(Allocations!M$3:M$302,Allocations!$A$3:$A$302,$A$15,Allocations!$B$3:$B$302,"Time off")))</f>
        <v/>
      </c>
      <c r="M15" s="15">
        <f>IF($A$15="","",MAX(0,People!$C$5-SUMIFS(Allocations!N$3:N$302,Allocations!$A$3:$A$302,$A$15,Allocations!$B$3:$B$302,"Time off")))</f>
        <v/>
      </c>
      <c r="N15" s="15">
        <f>IF($A$15="","",MAX(0,People!$C$5-SUMIFS(Allocations!O$3:O$302,Allocations!$A$3:$A$302,$A$15,Allocations!$B$3:$B$302,"Time off")))</f>
        <v/>
      </c>
    </row>
    <row r="16">
      <c r="B16">
        <f>IF($A$15="","","Allocated")</f>
        <v/>
      </c>
      <c r="C16" s="15">
        <f>IF($A$15="","",SUMIFS(Allocations!D$3:D$302,Allocations!$A$3:$A$302,$A$15)-SUMIFS(Allocations!D$3:D$302,Allocations!$A$3:$A$302,$A$15,Allocations!$B$3:$B$302,"Time off"))</f>
        <v/>
      </c>
      <c r="D16" s="15">
        <f>IF($A$15="","",SUMIFS(Allocations!E$3:E$302,Allocations!$A$3:$A$302,$A$15)-SUMIFS(Allocations!E$3:E$302,Allocations!$A$3:$A$302,$A$15,Allocations!$B$3:$B$302,"Time off"))</f>
        <v/>
      </c>
      <c r="E16" s="15">
        <f>IF($A$15="","",SUMIFS(Allocations!F$3:F$302,Allocations!$A$3:$A$302,$A$15)-SUMIFS(Allocations!F$3:F$302,Allocations!$A$3:$A$302,$A$15,Allocations!$B$3:$B$302,"Time off"))</f>
        <v/>
      </c>
      <c r="F16" s="15">
        <f>IF($A$15="","",SUMIFS(Allocations!G$3:G$302,Allocations!$A$3:$A$302,$A$15)-SUMIFS(Allocations!G$3:G$302,Allocations!$A$3:$A$302,$A$15,Allocations!$B$3:$B$302,"Time off"))</f>
        <v/>
      </c>
      <c r="G16" s="15">
        <f>IF($A$15="","",SUMIFS(Allocations!H$3:H$302,Allocations!$A$3:$A$302,$A$15)-SUMIFS(Allocations!H$3:H$302,Allocations!$A$3:$A$302,$A$15,Allocations!$B$3:$B$302,"Time off"))</f>
        <v/>
      </c>
      <c r="H16" s="15">
        <f>IF($A$15="","",SUMIFS(Allocations!I$3:I$302,Allocations!$A$3:$A$302,$A$15)-SUMIFS(Allocations!I$3:I$302,Allocations!$A$3:$A$302,$A$15,Allocations!$B$3:$B$302,"Time off"))</f>
        <v/>
      </c>
      <c r="I16" s="15">
        <f>IF($A$15="","",SUMIFS(Allocations!J$3:J$302,Allocations!$A$3:$A$302,$A$15)-SUMIFS(Allocations!J$3:J$302,Allocations!$A$3:$A$302,$A$15,Allocations!$B$3:$B$302,"Time off"))</f>
        <v/>
      </c>
      <c r="J16" s="15">
        <f>IF($A$15="","",SUMIFS(Allocations!K$3:K$302,Allocations!$A$3:$A$302,$A$15)-SUMIFS(Allocations!K$3:K$302,Allocations!$A$3:$A$302,$A$15,Allocations!$B$3:$B$302,"Time off"))</f>
        <v/>
      </c>
      <c r="K16" s="15">
        <f>IF($A$15="","",SUMIFS(Allocations!L$3:L$302,Allocations!$A$3:$A$302,$A$15)-SUMIFS(Allocations!L$3:L$302,Allocations!$A$3:$A$302,$A$15,Allocations!$B$3:$B$302,"Time off"))</f>
        <v/>
      </c>
      <c r="L16" s="15">
        <f>IF($A$15="","",SUMIFS(Allocations!M$3:M$302,Allocations!$A$3:$A$302,$A$15)-SUMIFS(Allocations!M$3:M$302,Allocations!$A$3:$A$302,$A$15,Allocations!$B$3:$B$302,"Time off"))</f>
        <v/>
      </c>
      <c r="M16" s="15">
        <f>IF($A$15="","",SUMIFS(Allocations!N$3:N$302,Allocations!$A$3:$A$302,$A$15)-SUMIFS(Allocations!N$3:N$302,Allocations!$A$3:$A$302,$A$15,Allocations!$B$3:$B$302,"Time off"))</f>
        <v/>
      </c>
      <c r="N16" s="15">
        <f>IF($A$15="","",SUMIFS(Allocations!O$3:O$302,Allocations!$A$3:$A$302,$A$15)-SUMIFS(Allocations!O$3:O$302,Allocations!$A$3:$A$302,$A$15,Allocations!$B$3:$B$302,"Time off"))</f>
        <v/>
      </c>
    </row>
    <row r="17">
      <c r="B17">
        <f>IF($A$15="","","Confirmed")</f>
        <v/>
      </c>
      <c r="C17" s="15">
        <f>IF($A$15="","",SUMIFS(Allocations!D$3:D$302,Allocations!$A$3:$A$302,$A$15,Allocations!$C$3:$C$302,"Confirmed"))</f>
        <v/>
      </c>
      <c r="D17" s="15">
        <f>IF($A$15="","",SUMIFS(Allocations!E$3:E$302,Allocations!$A$3:$A$302,$A$15,Allocations!$C$3:$C$302,"Confirmed"))</f>
        <v/>
      </c>
      <c r="E17" s="15">
        <f>IF($A$15="","",SUMIFS(Allocations!F$3:F$302,Allocations!$A$3:$A$302,$A$15,Allocations!$C$3:$C$302,"Confirmed"))</f>
        <v/>
      </c>
      <c r="F17" s="15">
        <f>IF($A$15="","",SUMIFS(Allocations!G$3:G$302,Allocations!$A$3:$A$302,$A$15,Allocations!$C$3:$C$302,"Confirmed"))</f>
        <v/>
      </c>
      <c r="G17" s="15">
        <f>IF($A$15="","",SUMIFS(Allocations!H$3:H$302,Allocations!$A$3:$A$302,$A$15,Allocations!$C$3:$C$302,"Confirmed"))</f>
        <v/>
      </c>
      <c r="H17" s="15">
        <f>IF($A$15="","",SUMIFS(Allocations!I$3:I$302,Allocations!$A$3:$A$302,$A$15,Allocations!$C$3:$C$302,"Confirmed"))</f>
        <v/>
      </c>
      <c r="I17" s="15">
        <f>IF($A$15="","",SUMIFS(Allocations!J$3:J$302,Allocations!$A$3:$A$302,$A$15,Allocations!$C$3:$C$302,"Confirmed"))</f>
        <v/>
      </c>
      <c r="J17" s="15">
        <f>IF($A$15="","",SUMIFS(Allocations!K$3:K$302,Allocations!$A$3:$A$302,$A$15,Allocations!$C$3:$C$302,"Confirmed"))</f>
        <v/>
      </c>
      <c r="K17" s="15">
        <f>IF($A$15="","",SUMIFS(Allocations!L$3:L$302,Allocations!$A$3:$A$302,$A$15,Allocations!$C$3:$C$302,"Confirmed"))</f>
        <v/>
      </c>
      <c r="L17" s="15">
        <f>IF($A$15="","",SUMIFS(Allocations!M$3:M$302,Allocations!$A$3:$A$302,$A$15,Allocations!$C$3:$C$302,"Confirmed"))</f>
        <v/>
      </c>
      <c r="M17" s="15">
        <f>IF($A$15="","",SUMIFS(Allocations!N$3:N$302,Allocations!$A$3:$A$302,$A$15,Allocations!$C$3:$C$302,"Confirmed"))</f>
        <v/>
      </c>
      <c r="N17" s="15">
        <f>IF($A$15="","",SUMIFS(Allocations!O$3:O$302,Allocations!$A$3:$A$302,$A$15,Allocations!$C$3:$C$302,"Confirmed"))</f>
        <v/>
      </c>
    </row>
    <row r="18">
      <c r="B18">
        <f>IF($A$15="","","% allocated")</f>
        <v/>
      </c>
      <c r="C18" s="16">
        <f>IF($A$15="","",IF(C15=0,"",C16/C15))</f>
        <v/>
      </c>
      <c r="D18" s="16">
        <f>IF($A$15="","",IF(D15=0,"",D16/D15))</f>
        <v/>
      </c>
      <c r="E18" s="16">
        <f>IF($A$15="","",IF(E15=0,"",E16/E15))</f>
        <v/>
      </c>
      <c r="F18" s="16">
        <f>IF($A$15="","",IF(F15=0,"",F16/F15))</f>
        <v/>
      </c>
      <c r="G18" s="16">
        <f>IF($A$15="","",IF(G15=0,"",G16/G15))</f>
        <v/>
      </c>
      <c r="H18" s="16">
        <f>IF($A$15="","",IF(H15=0,"",H16/H15))</f>
        <v/>
      </c>
      <c r="I18" s="16">
        <f>IF($A$15="","",IF(I15=0,"",I16/I15))</f>
        <v/>
      </c>
      <c r="J18" s="16">
        <f>IF($A$15="","",IF(J15=0,"",J16/J15))</f>
        <v/>
      </c>
      <c r="K18" s="16">
        <f>IF($A$15="","",IF(K15=0,"",K16/K15))</f>
        <v/>
      </c>
      <c r="L18" s="16">
        <f>IF($A$15="","",IF(L15=0,"",L16/L15))</f>
        <v/>
      </c>
      <c r="M18" s="16">
        <f>IF($A$15="","",IF(M15=0,"",M16/M15))</f>
        <v/>
      </c>
      <c r="N18" s="16">
        <f>IF($A$15="","",IF(N15=0,"",N16/N15))</f>
        <v/>
      </c>
    </row>
    <row r="19">
      <c r="B19">
        <f>IF($A$15="","","Status")</f>
        <v/>
      </c>
      <c r="C19">
        <f>IF($A$15="","",IF(C15=0,IF(C16&gt;0,"Booked while off","Off"),IF(C18&gt;OverAbove,"Over",IF(C18&lt;UnderBelow,"Under","OK"))))</f>
        <v/>
      </c>
      <c r="D19">
        <f>IF($A$15="","",IF(D15=0,IF(D16&gt;0,"Booked while off","Off"),IF(D18&gt;OverAbove,"Over",IF(D18&lt;UnderBelow,"Under","OK"))))</f>
        <v/>
      </c>
      <c r="E19">
        <f>IF($A$15="","",IF(E15=0,IF(E16&gt;0,"Booked while off","Off"),IF(E18&gt;OverAbove,"Over",IF(E18&lt;UnderBelow,"Under","OK"))))</f>
        <v/>
      </c>
      <c r="F19">
        <f>IF($A$15="","",IF(F15=0,IF(F16&gt;0,"Booked while off","Off"),IF(F18&gt;OverAbove,"Over",IF(F18&lt;UnderBelow,"Under","OK"))))</f>
        <v/>
      </c>
      <c r="G19">
        <f>IF($A$15="","",IF(G15=0,IF(G16&gt;0,"Booked while off","Off"),IF(G18&gt;OverAbove,"Over",IF(G18&lt;UnderBelow,"Under","OK"))))</f>
        <v/>
      </c>
      <c r="H19">
        <f>IF($A$15="","",IF(H15=0,IF(H16&gt;0,"Booked while off","Off"),IF(H18&gt;OverAbove,"Over",IF(H18&lt;UnderBelow,"Under","OK"))))</f>
        <v/>
      </c>
      <c r="I19">
        <f>IF($A$15="","",IF(I15=0,IF(I16&gt;0,"Booked while off","Off"),IF(I18&gt;OverAbove,"Over",IF(I18&lt;UnderBelow,"Under","OK"))))</f>
        <v/>
      </c>
      <c r="J19">
        <f>IF($A$15="","",IF(J15=0,IF(J16&gt;0,"Booked while off","Off"),IF(J18&gt;OverAbove,"Over",IF(J18&lt;UnderBelow,"Under","OK"))))</f>
        <v/>
      </c>
      <c r="K19">
        <f>IF($A$15="","",IF(K15=0,IF(K16&gt;0,"Booked while off","Off"),IF(K18&gt;OverAbove,"Over",IF(K18&lt;UnderBelow,"Under","OK"))))</f>
        <v/>
      </c>
      <c r="L19">
        <f>IF($A$15="","",IF(L15=0,IF(L16&gt;0,"Booked while off","Off"),IF(L18&gt;OverAbove,"Over",IF(L18&lt;UnderBelow,"Under","OK"))))</f>
        <v/>
      </c>
      <c r="M19">
        <f>IF($A$15="","",IF(M15=0,IF(M16&gt;0,"Booked while off","Off"),IF(M18&gt;OverAbove,"Over",IF(M18&lt;UnderBelow,"Under","OK"))))</f>
        <v/>
      </c>
      <c r="N19">
        <f>IF($A$15="","",IF(N15=0,IF(N16&gt;0,"Booked while off","Off"),IF(N18&gt;OverAbove,"Over",IF(N18&lt;UnderBelow,"Under","OK"))))</f>
        <v/>
      </c>
    </row>
    <row r="20"/>
    <row r="21">
      <c r="A21" s="2">
        <f>IF(People!$A$6="","",People!$A$6)</f>
        <v/>
      </c>
      <c r="B21">
        <f>IF($A$21="","","Available")</f>
        <v/>
      </c>
      <c r="C21" s="15">
        <f>IF($A$21="","",MAX(0,People!$C$6-SUMIFS(Allocations!D$3:D$302,Allocations!$A$3:$A$302,$A$21,Allocations!$B$3:$B$302,"Time off")))</f>
        <v/>
      </c>
      <c r="D21" s="15">
        <f>IF($A$21="","",MAX(0,People!$C$6-SUMIFS(Allocations!E$3:E$302,Allocations!$A$3:$A$302,$A$21,Allocations!$B$3:$B$302,"Time off")))</f>
        <v/>
      </c>
      <c r="E21" s="15">
        <f>IF($A$21="","",MAX(0,People!$C$6-SUMIFS(Allocations!F$3:F$302,Allocations!$A$3:$A$302,$A$21,Allocations!$B$3:$B$302,"Time off")))</f>
        <v/>
      </c>
      <c r="F21" s="15">
        <f>IF($A$21="","",MAX(0,People!$C$6-SUMIFS(Allocations!G$3:G$302,Allocations!$A$3:$A$302,$A$21,Allocations!$B$3:$B$302,"Time off")))</f>
        <v/>
      </c>
      <c r="G21" s="15">
        <f>IF($A$21="","",MAX(0,People!$C$6-SUMIFS(Allocations!H$3:H$302,Allocations!$A$3:$A$302,$A$21,Allocations!$B$3:$B$302,"Time off")))</f>
        <v/>
      </c>
      <c r="H21" s="15">
        <f>IF($A$21="","",MAX(0,People!$C$6-SUMIFS(Allocations!I$3:I$302,Allocations!$A$3:$A$302,$A$21,Allocations!$B$3:$B$302,"Time off")))</f>
        <v/>
      </c>
      <c r="I21" s="15">
        <f>IF($A$21="","",MAX(0,People!$C$6-SUMIFS(Allocations!J$3:J$302,Allocations!$A$3:$A$302,$A$21,Allocations!$B$3:$B$302,"Time off")))</f>
        <v/>
      </c>
      <c r="J21" s="15">
        <f>IF($A$21="","",MAX(0,People!$C$6-SUMIFS(Allocations!K$3:K$302,Allocations!$A$3:$A$302,$A$21,Allocations!$B$3:$B$302,"Time off")))</f>
        <v/>
      </c>
      <c r="K21" s="15">
        <f>IF($A$21="","",MAX(0,People!$C$6-SUMIFS(Allocations!L$3:L$302,Allocations!$A$3:$A$302,$A$21,Allocations!$B$3:$B$302,"Time off")))</f>
        <v/>
      </c>
      <c r="L21" s="15">
        <f>IF($A$21="","",MAX(0,People!$C$6-SUMIFS(Allocations!M$3:M$302,Allocations!$A$3:$A$302,$A$21,Allocations!$B$3:$B$302,"Time off")))</f>
        <v/>
      </c>
      <c r="M21" s="15">
        <f>IF($A$21="","",MAX(0,People!$C$6-SUMIFS(Allocations!N$3:N$302,Allocations!$A$3:$A$302,$A$21,Allocations!$B$3:$B$302,"Time off")))</f>
        <v/>
      </c>
      <c r="N21" s="15">
        <f>IF($A$21="","",MAX(0,People!$C$6-SUMIFS(Allocations!O$3:O$302,Allocations!$A$3:$A$302,$A$21,Allocations!$B$3:$B$302,"Time off")))</f>
        <v/>
      </c>
    </row>
    <row r="22">
      <c r="B22">
        <f>IF($A$21="","","Allocated")</f>
        <v/>
      </c>
      <c r="C22" s="15">
        <f>IF($A$21="","",SUMIFS(Allocations!D$3:D$302,Allocations!$A$3:$A$302,$A$21)-SUMIFS(Allocations!D$3:D$302,Allocations!$A$3:$A$302,$A$21,Allocations!$B$3:$B$302,"Time off"))</f>
        <v/>
      </c>
      <c r="D22" s="15">
        <f>IF($A$21="","",SUMIFS(Allocations!E$3:E$302,Allocations!$A$3:$A$302,$A$21)-SUMIFS(Allocations!E$3:E$302,Allocations!$A$3:$A$302,$A$21,Allocations!$B$3:$B$302,"Time off"))</f>
        <v/>
      </c>
      <c r="E22" s="15">
        <f>IF($A$21="","",SUMIFS(Allocations!F$3:F$302,Allocations!$A$3:$A$302,$A$21)-SUMIFS(Allocations!F$3:F$302,Allocations!$A$3:$A$302,$A$21,Allocations!$B$3:$B$302,"Time off"))</f>
        <v/>
      </c>
      <c r="F22" s="15">
        <f>IF($A$21="","",SUMIFS(Allocations!G$3:G$302,Allocations!$A$3:$A$302,$A$21)-SUMIFS(Allocations!G$3:G$302,Allocations!$A$3:$A$302,$A$21,Allocations!$B$3:$B$302,"Time off"))</f>
        <v/>
      </c>
      <c r="G22" s="15">
        <f>IF($A$21="","",SUMIFS(Allocations!H$3:H$302,Allocations!$A$3:$A$302,$A$21)-SUMIFS(Allocations!H$3:H$302,Allocations!$A$3:$A$302,$A$21,Allocations!$B$3:$B$302,"Time off"))</f>
        <v/>
      </c>
      <c r="H22" s="15">
        <f>IF($A$21="","",SUMIFS(Allocations!I$3:I$302,Allocations!$A$3:$A$302,$A$21)-SUMIFS(Allocations!I$3:I$302,Allocations!$A$3:$A$302,$A$21,Allocations!$B$3:$B$302,"Time off"))</f>
        <v/>
      </c>
      <c r="I22" s="15">
        <f>IF($A$21="","",SUMIFS(Allocations!J$3:J$302,Allocations!$A$3:$A$302,$A$21)-SUMIFS(Allocations!J$3:J$302,Allocations!$A$3:$A$302,$A$21,Allocations!$B$3:$B$302,"Time off"))</f>
        <v/>
      </c>
      <c r="J22" s="15">
        <f>IF($A$21="","",SUMIFS(Allocations!K$3:K$302,Allocations!$A$3:$A$302,$A$21)-SUMIFS(Allocations!K$3:K$302,Allocations!$A$3:$A$302,$A$21,Allocations!$B$3:$B$302,"Time off"))</f>
        <v/>
      </c>
      <c r="K22" s="15">
        <f>IF($A$21="","",SUMIFS(Allocations!L$3:L$302,Allocations!$A$3:$A$302,$A$21)-SUMIFS(Allocations!L$3:L$302,Allocations!$A$3:$A$302,$A$21,Allocations!$B$3:$B$302,"Time off"))</f>
        <v/>
      </c>
      <c r="L22" s="15">
        <f>IF($A$21="","",SUMIFS(Allocations!M$3:M$302,Allocations!$A$3:$A$302,$A$21)-SUMIFS(Allocations!M$3:M$302,Allocations!$A$3:$A$302,$A$21,Allocations!$B$3:$B$302,"Time off"))</f>
        <v/>
      </c>
      <c r="M22" s="15">
        <f>IF($A$21="","",SUMIFS(Allocations!N$3:N$302,Allocations!$A$3:$A$302,$A$21)-SUMIFS(Allocations!N$3:N$302,Allocations!$A$3:$A$302,$A$21,Allocations!$B$3:$B$302,"Time off"))</f>
        <v/>
      </c>
      <c r="N22" s="15">
        <f>IF($A$21="","",SUMIFS(Allocations!O$3:O$302,Allocations!$A$3:$A$302,$A$21)-SUMIFS(Allocations!O$3:O$302,Allocations!$A$3:$A$302,$A$21,Allocations!$B$3:$B$302,"Time off"))</f>
        <v/>
      </c>
    </row>
    <row r="23">
      <c r="B23">
        <f>IF($A$21="","","Confirmed")</f>
        <v/>
      </c>
      <c r="C23" s="15">
        <f>IF($A$21="","",SUMIFS(Allocations!D$3:D$302,Allocations!$A$3:$A$302,$A$21,Allocations!$C$3:$C$302,"Confirmed"))</f>
        <v/>
      </c>
      <c r="D23" s="15">
        <f>IF($A$21="","",SUMIFS(Allocations!E$3:E$302,Allocations!$A$3:$A$302,$A$21,Allocations!$C$3:$C$302,"Confirmed"))</f>
        <v/>
      </c>
      <c r="E23" s="15">
        <f>IF($A$21="","",SUMIFS(Allocations!F$3:F$302,Allocations!$A$3:$A$302,$A$21,Allocations!$C$3:$C$302,"Confirmed"))</f>
        <v/>
      </c>
      <c r="F23" s="15">
        <f>IF($A$21="","",SUMIFS(Allocations!G$3:G$302,Allocations!$A$3:$A$302,$A$21,Allocations!$C$3:$C$302,"Confirmed"))</f>
        <v/>
      </c>
      <c r="G23" s="15">
        <f>IF($A$21="","",SUMIFS(Allocations!H$3:H$302,Allocations!$A$3:$A$302,$A$21,Allocations!$C$3:$C$302,"Confirmed"))</f>
        <v/>
      </c>
      <c r="H23" s="15">
        <f>IF($A$21="","",SUMIFS(Allocations!I$3:I$302,Allocations!$A$3:$A$302,$A$21,Allocations!$C$3:$C$302,"Confirmed"))</f>
        <v/>
      </c>
      <c r="I23" s="15">
        <f>IF($A$21="","",SUMIFS(Allocations!J$3:J$302,Allocations!$A$3:$A$302,$A$21,Allocations!$C$3:$C$302,"Confirmed"))</f>
        <v/>
      </c>
      <c r="J23" s="15">
        <f>IF($A$21="","",SUMIFS(Allocations!K$3:K$302,Allocations!$A$3:$A$302,$A$21,Allocations!$C$3:$C$302,"Confirmed"))</f>
        <v/>
      </c>
      <c r="K23" s="15">
        <f>IF($A$21="","",SUMIFS(Allocations!L$3:L$302,Allocations!$A$3:$A$302,$A$21,Allocations!$C$3:$C$302,"Confirmed"))</f>
        <v/>
      </c>
      <c r="L23" s="15">
        <f>IF($A$21="","",SUMIFS(Allocations!M$3:M$302,Allocations!$A$3:$A$302,$A$21,Allocations!$C$3:$C$302,"Confirmed"))</f>
        <v/>
      </c>
      <c r="M23" s="15">
        <f>IF($A$21="","",SUMIFS(Allocations!N$3:N$302,Allocations!$A$3:$A$302,$A$21,Allocations!$C$3:$C$302,"Confirmed"))</f>
        <v/>
      </c>
      <c r="N23" s="15">
        <f>IF($A$21="","",SUMIFS(Allocations!O$3:O$302,Allocations!$A$3:$A$302,$A$21,Allocations!$C$3:$C$302,"Confirmed"))</f>
        <v/>
      </c>
    </row>
    <row r="24">
      <c r="B24">
        <f>IF($A$21="","","% allocated")</f>
        <v/>
      </c>
      <c r="C24" s="16">
        <f>IF($A$21="","",IF(C21=0,"",C22/C21))</f>
        <v/>
      </c>
      <c r="D24" s="16">
        <f>IF($A$21="","",IF(D21=0,"",D22/D21))</f>
        <v/>
      </c>
      <c r="E24" s="16">
        <f>IF($A$21="","",IF(E21=0,"",E22/E21))</f>
        <v/>
      </c>
      <c r="F24" s="16">
        <f>IF($A$21="","",IF(F21=0,"",F22/F21))</f>
        <v/>
      </c>
      <c r="G24" s="16">
        <f>IF($A$21="","",IF(G21=0,"",G22/G21))</f>
        <v/>
      </c>
      <c r="H24" s="16">
        <f>IF($A$21="","",IF(H21=0,"",H22/H21))</f>
        <v/>
      </c>
      <c r="I24" s="16">
        <f>IF($A$21="","",IF(I21=0,"",I22/I21))</f>
        <v/>
      </c>
      <c r="J24" s="16">
        <f>IF($A$21="","",IF(J21=0,"",J22/J21))</f>
        <v/>
      </c>
      <c r="K24" s="16">
        <f>IF($A$21="","",IF(K21=0,"",K22/K21))</f>
        <v/>
      </c>
      <c r="L24" s="16">
        <f>IF($A$21="","",IF(L21=0,"",L22/L21))</f>
        <v/>
      </c>
      <c r="M24" s="16">
        <f>IF($A$21="","",IF(M21=0,"",M22/M21))</f>
        <v/>
      </c>
      <c r="N24" s="16">
        <f>IF($A$21="","",IF(N21=0,"",N22/N21))</f>
        <v/>
      </c>
    </row>
    <row r="25">
      <c r="B25">
        <f>IF($A$21="","","Status")</f>
        <v/>
      </c>
      <c r="C25">
        <f>IF($A$21="","",IF(C21=0,IF(C22&gt;0,"Booked while off","Off"),IF(C24&gt;OverAbove,"Over",IF(C24&lt;UnderBelow,"Under","OK"))))</f>
        <v/>
      </c>
      <c r="D25">
        <f>IF($A$21="","",IF(D21=0,IF(D22&gt;0,"Booked while off","Off"),IF(D24&gt;OverAbove,"Over",IF(D24&lt;UnderBelow,"Under","OK"))))</f>
        <v/>
      </c>
      <c r="E25">
        <f>IF($A$21="","",IF(E21=0,IF(E22&gt;0,"Booked while off","Off"),IF(E24&gt;OverAbove,"Over",IF(E24&lt;UnderBelow,"Under","OK"))))</f>
        <v/>
      </c>
      <c r="F25">
        <f>IF($A$21="","",IF(F21=0,IF(F22&gt;0,"Booked while off","Off"),IF(F24&gt;OverAbove,"Over",IF(F24&lt;UnderBelow,"Under","OK"))))</f>
        <v/>
      </c>
      <c r="G25">
        <f>IF($A$21="","",IF(G21=0,IF(G22&gt;0,"Booked while off","Off"),IF(G24&gt;OverAbove,"Over",IF(G24&lt;UnderBelow,"Under","OK"))))</f>
        <v/>
      </c>
      <c r="H25">
        <f>IF($A$21="","",IF(H21=0,IF(H22&gt;0,"Booked while off","Off"),IF(H24&gt;OverAbove,"Over",IF(H24&lt;UnderBelow,"Under","OK"))))</f>
        <v/>
      </c>
      <c r="I25">
        <f>IF($A$21="","",IF(I21=0,IF(I22&gt;0,"Booked while off","Off"),IF(I24&gt;OverAbove,"Over",IF(I24&lt;UnderBelow,"Under","OK"))))</f>
        <v/>
      </c>
      <c r="J25">
        <f>IF($A$21="","",IF(J21=0,IF(J22&gt;0,"Booked while off","Off"),IF(J24&gt;OverAbove,"Over",IF(J24&lt;UnderBelow,"Under","OK"))))</f>
        <v/>
      </c>
      <c r="K25">
        <f>IF($A$21="","",IF(K21=0,IF(K22&gt;0,"Booked while off","Off"),IF(K24&gt;OverAbove,"Over",IF(K24&lt;UnderBelow,"Under","OK"))))</f>
        <v/>
      </c>
      <c r="L25">
        <f>IF($A$21="","",IF(L21=0,IF(L22&gt;0,"Booked while off","Off"),IF(L24&gt;OverAbove,"Over",IF(L24&lt;UnderBelow,"Under","OK"))))</f>
        <v/>
      </c>
      <c r="M25">
        <f>IF($A$21="","",IF(M21=0,IF(M22&gt;0,"Booked while off","Off"),IF(M24&gt;OverAbove,"Over",IF(M24&lt;UnderBelow,"Under","OK"))))</f>
        <v/>
      </c>
      <c r="N25">
        <f>IF($A$21="","",IF(N21=0,IF(N22&gt;0,"Booked while off","Off"),IF(N24&gt;OverAbove,"Over",IF(N24&lt;UnderBelow,"Under","OK"))))</f>
        <v/>
      </c>
    </row>
    <row r="26"/>
    <row r="27">
      <c r="A27" s="2">
        <f>IF(People!$A$7="","",People!$A$7)</f>
        <v/>
      </c>
      <c r="B27">
        <f>IF($A$27="","","Available")</f>
        <v/>
      </c>
      <c r="C27" s="15">
        <f>IF($A$27="","",MAX(0,People!$C$7-SUMIFS(Allocations!D$3:D$302,Allocations!$A$3:$A$302,$A$27,Allocations!$B$3:$B$302,"Time off")))</f>
        <v/>
      </c>
      <c r="D27" s="15">
        <f>IF($A$27="","",MAX(0,People!$C$7-SUMIFS(Allocations!E$3:E$302,Allocations!$A$3:$A$302,$A$27,Allocations!$B$3:$B$302,"Time off")))</f>
        <v/>
      </c>
      <c r="E27" s="15">
        <f>IF($A$27="","",MAX(0,People!$C$7-SUMIFS(Allocations!F$3:F$302,Allocations!$A$3:$A$302,$A$27,Allocations!$B$3:$B$302,"Time off")))</f>
        <v/>
      </c>
      <c r="F27" s="15">
        <f>IF($A$27="","",MAX(0,People!$C$7-SUMIFS(Allocations!G$3:G$302,Allocations!$A$3:$A$302,$A$27,Allocations!$B$3:$B$302,"Time off")))</f>
        <v/>
      </c>
      <c r="G27" s="15">
        <f>IF($A$27="","",MAX(0,People!$C$7-SUMIFS(Allocations!H$3:H$302,Allocations!$A$3:$A$302,$A$27,Allocations!$B$3:$B$302,"Time off")))</f>
        <v/>
      </c>
      <c r="H27" s="15">
        <f>IF($A$27="","",MAX(0,People!$C$7-SUMIFS(Allocations!I$3:I$302,Allocations!$A$3:$A$302,$A$27,Allocations!$B$3:$B$302,"Time off")))</f>
        <v/>
      </c>
      <c r="I27" s="15">
        <f>IF($A$27="","",MAX(0,People!$C$7-SUMIFS(Allocations!J$3:J$302,Allocations!$A$3:$A$302,$A$27,Allocations!$B$3:$B$302,"Time off")))</f>
        <v/>
      </c>
      <c r="J27" s="15">
        <f>IF($A$27="","",MAX(0,People!$C$7-SUMIFS(Allocations!K$3:K$302,Allocations!$A$3:$A$302,$A$27,Allocations!$B$3:$B$302,"Time off")))</f>
        <v/>
      </c>
      <c r="K27" s="15">
        <f>IF($A$27="","",MAX(0,People!$C$7-SUMIFS(Allocations!L$3:L$302,Allocations!$A$3:$A$302,$A$27,Allocations!$B$3:$B$302,"Time off")))</f>
        <v/>
      </c>
      <c r="L27" s="15">
        <f>IF($A$27="","",MAX(0,People!$C$7-SUMIFS(Allocations!M$3:M$302,Allocations!$A$3:$A$302,$A$27,Allocations!$B$3:$B$302,"Time off")))</f>
        <v/>
      </c>
      <c r="M27" s="15">
        <f>IF($A$27="","",MAX(0,People!$C$7-SUMIFS(Allocations!N$3:N$302,Allocations!$A$3:$A$302,$A$27,Allocations!$B$3:$B$302,"Time off")))</f>
        <v/>
      </c>
      <c r="N27" s="15">
        <f>IF($A$27="","",MAX(0,People!$C$7-SUMIFS(Allocations!O$3:O$302,Allocations!$A$3:$A$302,$A$27,Allocations!$B$3:$B$302,"Time off")))</f>
        <v/>
      </c>
    </row>
    <row r="28">
      <c r="B28">
        <f>IF($A$27="","","Allocated")</f>
        <v/>
      </c>
      <c r="C28" s="15">
        <f>IF($A$27="","",SUMIFS(Allocations!D$3:D$302,Allocations!$A$3:$A$302,$A$27)-SUMIFS(Allocations!D$3:D$302,Allocations!$A$3:$A$302,$A$27,Allocations!$B$3:$B$302,"Time off"))</f>
        <v/>
      </c>
      <c r="D28" s="15">
        <f>IF($A$27="","",SUMIFS(Allocations!E$3:E$302,Allocations!$A$3:$A$302,$A$27)-SUMIFS(Allocations!E$3:E$302,Allocations!$A$3:$A$302,$A$27,Allocations!$B$3:$B$302,"Time off"))</f>
        <v/>
      </c>
      <c r="E28" s="15">
        <f>IF($A$27="","",SUMIFS(Allocations!F$3:F$302,Allocations!$A$3:$A$302,$A$27)-SUMIFS(Allocations!F$3:F$302,Allocations!$A$3:$A$302,$A$27,Allocations!$B$3:$B$302,"Time off"))</f>
        <v/>
      </c>
      <c r="F28" s="15">
        <f>IF($A$27="","",SUMIFS(Allocations!G$3:G$302,Allocations!$A$3:$A$302,$A$27)-SUMIFS(Allocations!G$3:G$302,Allocations!$A$3:$A$302,$A$27,Allocations!$B$3:$B$302,"Time off"))</f>
        <v/>
      </c>
      <c r="G28" s="15">
        <f>IF($A$27="","",SUMIFS(Allocations!H$3:H$302,Allocations!$A$3:$A$302,$A$27)-SUMIFS(Allocations!H$3:H$302,Allocations!$A$3:$A$302,$A$27,Allocations!$B$3:$B$302,"Time off"))</f>
        <v/>
      </c>
      <c r="H28" s="15">
        <f>IF($A$27="","",SUMIFS(Allocations!I$3:I$302,Allocations!$A$3:$A$302,$A$27)-SUMIFS(Allocations!I$3:I$302,Allocations!$A$3:$A$302,$A$27,Allocations!$B$3:$B$302,"Time off"))</f>
        <v/>
      </c>
      <c r="I28" s="15">
        <f>IF($A$27="","",SUMIFS(Allocations!J$3:J$302,Allocations!$A$3:$A$302,$A$27)-SUMIFS(Allocations!J$3:J$302,Allocations!$A$3:$A$302,$A$27,Allocations!$B$3:$B$302,"Time off"))</f>
        <v/>
      </c>
      <c r="J28" s="15">
        <f>IF($A$27="","",SUMIFS(Allocations!K$3:K$302,Allocations!$A$3:$A$302,$A$27)-SUMIFS(Allocations!K$3:K$302,Allocations!$A$3:$A$302,$A$27,Allocations!$B$3:$B$302,"Time off"))</f>
        <v/>
      </c>
      <c r="K28" s="15">
        <f>IF($A$27="","",SUMIFS(Allocations!L$3:L$302,Allocations!$A$3:$A$302,$A$27)-SUMIFS(Allocations!L$3:L$302,Allocations!$A$3:$A$302,$A$27,Allocations!$B$3:$B$302,"Time off"))</f>
        <v/>
      </c>
      <c r="L28" s="15">
        <f>IF($A$27="","",SUMIFS(Allocations!M$3:M$302,Allocations!$A$3:$A$302,$A$27)-SUMIFS(Allocations!M$3:M$302,Allocations!$A$3:$A$302,$A$27,Allocations!$B$3:$B$302,"Time off"))</f>
        <v/>
      </c>
      <c r="M28" s="15">
        <f>IF($A$27="","",SUMIFS(Allocations!N$3:N$302,Allocations!$A$3:$A$302,$A$27)-SUMIFS(Allocations!N$3:N$302,Allocations!$A$3:$A$302,$A$27,Allocations!$B$3:$B$302,"Time off"))</f>
        <v/>
      </c>
      <c r="N28" s="15">
        <f>IF($A$27="","",SUMIFS(Allocations!O$3:O$302,Allocations!$A$3:$A$302,$A$27)-SUMIFS(Allocations!O$3:O$302,Allocations!$A$3:$A$302,$A$27,Allocations!$B$3:$B$302,"Time off"))</f>
        <v/>
      </c>
    </row>
    <row r="29">
      <c r="B29">
        <f>IF($A$27="","","Confirmed")</f>
        <v/>
      </c>
      <c r="C29" s="15">
        <f>IF($A$27="","",SUMIFS(Allocations!D$3:D$302,Allocations!$A$3:$A$302,$A$27,Allocations!$C$3:$C$302,"Confirmed"))</f>
        <v/>
      </c>
      <c r="D29" s="15">
        <f>IF($A$27="","",SUMIFS(Allocations!E$3:E$302,Allocations!$A$3:$A$302,$A$27,Allocations!$C$3:$C$302,"Confirmed"))</f>
        <v/>
      </c>
      <c r="E29" s="15">
        <f>IF($A$27="","",SUMIFS(Allocations!F$3:F$302,Allocations!$A$3:$A$302,$A$27,Allocations!$C$3:$C$302,"Confirmed"))</f>
        <v/>
      </c>
      <c r="F29" s="15">
        <f>IF($A$27="","",SUMIFS(Allocations!G$3:G$302,Allocations!$A$3:$A$302,$A$27,Allocations!$C$3:$C$302,"Confirmed"))</f>
        <v/>
      </c>
      <c r="G29" s="15">
        <f>IF($A$27="","",SUMIFS(Allocations!H$3:H$302,Allocations!$A$3:$A$302,$A$27,Allocations!$C$3:$C$302,"Confirmed"))</f>
        <v/>
      </c>
      <c r="H29" s="15">
        <f>IF($A$27="","",SUMIFS(Allocations!I$3:I$302,Allocations!$A$3:$A$302,$A$27,Allocations!$C$3:$C$302,"Confirmed"))</f>
        <v/>
      </c>
      <c r="I29" s="15">
        <f>IF($A$27="","",SUMIFS(Allocations!J$3:J$302,Allocations!$A$3:$A$302,$A$27,Allocations!$C$3:$C$302,"Confirmed"))</f>
        <v/>
      </c>
      <c r="J29" s="15">
        <f>IF($A$27="","",SUMIFS(Allocations!K$3:K$302,Allocations!$A$3:$A$302,$A$27,Allocations!$C$3:$C$302,"Confirmed"))</f>
        <v/>
      </c>
      <c r="K29" s="15">
        <f>IF($A$27="","",SUMIFS(Allocations!L$3:L$302,Allocations!$A$3:$A$302,$A$27,Allocations!$C$3:$C$302,"Confirmed"))</f>
        <v/>
      </c>
      <c r="L29" s="15">
        <f>IF($A$27="","",SUMIFS(Allocations!M$3:M$302,Allocations!$A$3:$A$302,$A$27,Allocations!$C$3:$C$302,"Confirmed"))</f>
        <v/>
      </c>
      <c r="M29" s="15">
        <f>IF($A$27="","",SUMIFS(Allocations!N$3:N$302,Allocations!$A$3:$A$302,$A$27,Allocations!$C$3:$C$302,"Confirmed"))</f>
        <v/>
      </c>
      <c r="N29" s="15">
        <f>IF($A$27="","",SUMIFS(Allocations!O$3:O$302,Allocations!$A$3:$A$302,$A$27,Allocations!$C$3:$C$302,"Confirmed"))</f>
        <v/>
      </c>
    </row>
    <row r="30">
      <c r="B30">
        <f>IF($A$27="","","% allocated")</f>
        <v/>
      </c>
      <c r="C30" s="16">
        <f>IF($A$27="","",IF(C27=0,"",C28/C27))</f>
        <v/>
      </c>
      <c r="D30" s="16">
        <f>IF($A$27="","",IF(D27=0,"",D28/D27))</f>
        <v/>
      </c>
      <c r="E30" s="16">
        <f>IF($A$27="","",IF(E27=0,"",E28/E27))</f>
        <v/>
      </c>
      <c r="F30" s="16">
        <f>IF($A$27="","",IF(F27=0,"",F28/F27))</f>
        <v/>
      </c>
      <c r="G30" s="16">
        <f>IF($A$27="","",IF(G27=0,"",G28/G27))</f>
        <v/>
      </c>
      <c r="H30" s="16">
        <f>IF($A$27="","",IF(H27=0,"",H28/H27))</f>
        <v/>
      </c>
      <c r="I30" s="16">
        <f>IF($A$27="","",IF(I27=0,"",I28/I27))</f>
        <v/>
      </c>
      <c r="J30" s="16">
        <f>IF($A$27="","",IF(J27=0,"",J28/J27))</f>
        <v/>
      </c>
      <c r="K30" s="16">
        <f>IF($A$27="","",IF(K27=0,"",K28/K27))</f>
        <v/>
      </c>
      <c r="L30" s="16">
        <f>IF($A$27="","",IF(L27=0,"",L28/L27))</f>
        <v/>
      </c>
      <c r="M30" s="16">
        <f>IF($A$27="","",IF(M27=0,"",M28/M27))</f>
        <v/>
      </c>
      <c r="N30" s="16">
        <f>IF($A$27="","",IF(N27=0,"",N28/N27))</f>
        <v/>
      </c>
    </row>
    <row r="31">
      <c r="B31">
        <f>IF($A$27="","","Status")</f>
        <v/>
      </c>
      <c r="C31">
        <f>IF($A$27="","",IF(C27=0,IF(C28&gt;0,"Booked while off","Off"),IF(C30&gt;OverAbove,"Over",IF(C30&lt;UnderBelow,"Under","OK"))))</f>
        <v/>
      </c>
      <c r="D31">
        <f>IF($A$27="","",IF(D27=0,IF(D28&gt;0,"Booked while off","Off"),IF(D30&gt;OverAbove,"Over",IF(D30&lt;UnderBelow,"Under","OK"))))</f>
        <v/>
      </c>
      <c r="E31">
        <f>IF($A$27="","",IF(E27=0,IF(E28&gt;0,"Booked while off","Off"),IF(E30&gt;OverAbove,"Over",IF(E30&lt;UnderBelow,"Under","OK"))))</f>
        <v/>
      </c>
      <c r="F31">
        <f>IF($A$27="","",IF(F27=0,IF(F28&gt;0,"Booked while off","Off"),IF(F30&gt;OverAbove,"Over",IF(F30&lt;UnderBelow,"Under","OK"))))</f>
        <v/>
      </c>
      <c r="G31">
        <f>IF($A$27="","",IF(G27=0,IF(G28&gt;0,"Booked while off","Off"),IF(G30&gt;OverAbove,"Over",IF(G30&lt;UnderBelow,"Under","OK"))))</f>
        <v/>
      </c>
      <c r="H31">
        <f>IF($A$27="","",IF(H27=0,IF(H28&gt;0,"Booked while off","Off"),IF(H30&gt;OverAbove,"Over",IF(H30&lt;UnderBelow,"Under","OK"))))</f>
        <v/>
      </c>
      <c r="I31">
        <f>IF($A$27="","",IF(I27=0,IF(I28&gt;0,"Booked while off","Off"),IF(I30&gt;OverAbove,"Over",IF(I30&lt;UnderBelow,"Under","OK"))))</f>
        <v/>
      </c>
      <c r="J31">
        <f>IF($A$27="","",IF(J27=0,IF(J28&gt;0,"Booked while off","Off"),IF(J30&gt;OverAbove,"Over",IF(J30&lt;UnderBelow,"Under","OK"))))</f>
        <v/>
      </c>
      <c r="K31">
        <f>IF($A$27="","",IF(K27=0,IF(K28&gt;0,"Booked while off","Off"),IF(K30&gt;OverAbove,"Over",IF(K30&lt;UnderBelow,"Under","OK"))))</f>
        <v/>
      </c>
      <c r="L31">
        <f>IF($A$27="","",IF(L27=0,IF(L28&gt;0,"Booked while off","Off"),IF(L30&gt;OverAbove,"Over",IF(L30&lt;UnderBelow,"Under","OK"))))</f>
        <v/>
      </c>
      <c r="M31">
        <f>IF($A$27="","",IF(M27=0,IF(M28&gt;0,"Booked while off","Off"),IF(M30&gt;OverAbove,"Over",IF(M30&lt;UnderBelow,"Under","OK"))))</f>
        <v/>
      </c>
      <c r="N31">
        <f>IF($A$27="","",IF(N27=0,IF(N28&gt;0,"Booked while off","Off"),IF(N30&gt;OverAbove,"Over",IF(N30&lt;UnderBelow,"Under","OK"))))</f>
        <v/>
      </c>
    </row>
    <row r="32"/>
    <row r="33">
      <c r="A33" s="2">
        <f>IF(People!$A$8="","",People!$A$8)</f>
        <v/>
      </c>
      <c r="B33">
        <f>IF($A$33="","","Available")</f>
        <v/>
      </c>
      <c r="C33" s="15">
        <f>IF($A$33="","",MAX(0,People!$C$8-SUMIFS(Allocations!D$3:D$302,Allocations!$A$3:$A$302,$A$33,Allocations!$B$3:$B$302,"Time off")))</f>
        <v/>
      </c>
      <c r="D33" s="15">
        <f>IF($A$33="","",MAX(0,People!$C$8-SUMIFS(Allocations!E$3:E$302,Allocations!$A$3:$A$302,$A$33,Allocations!$B$3:$B$302,"Time off")))</f>
        <v/>
      </c>
      <c r="E33" s="15">
        <f>IF($A$33="","",MAX(0,People!$C$8-SUMIFS(Allocations!F$3:F$302,Allocations!$A$3:$A$302,$A$33,Allocations!$B$3:$B$302,"Time off")))</f>
        <v/>
      </c>
      <c r="F33" s="15">
        <f>IF($A$33="","",MAX(0,People!$C$8-SUMIFS(Allocations!G$3:G$302,Allocations!$A$3:$A$302,$A$33,Allocations!$B$3:$B$302,"Time off")))</f>
        <v/>
      </c>
      <c r="G33" s="15">
        <f>IF($A$33="","",MAX(0,People!$C$8-SUMIFS(Allocations!H$3:H$302,Allocations!$A$3:$A$302,$A$33,Allocations!$B$3:$B$302,"Time off")))</f>
        <v/>
      </c>
      <c r="H33" s="15">
        <f>IF($A$33="","",MAX(0,People!$C$8-SUMIFS(Allocations!I$3:I$302,Allocations!$A$3:$A$302,$A$33,Allocations!$B$3:$B$302,"Time off")))</f>
        <v/>
      </c>
      <c r="I33" s="15">
        <f>IF($A$33="","",MAX(0,People!$C$8-SUMIFS(Allocations!J$3:J$302,Allocations!$A$3:$A$302,$A$33,Allocations!$B$3:$B$302,"Time off")))</f>
        <v/>
      </c>
      <c r="J33" s="15">
        <f>IF($A$33="","",MAX(0,People!$C$8-SUMIFS(Allocations!K$3:K$302,Allocations!$A$3:$A$302,$A$33,Allocations!$B$3:$B$302,"Time off")))</f>
        <v/>
      </c>
      <c r="K33" s="15">
        <f>IF($A$33="","",MAX(0,People!$C$8-SUMIFS(Allocations!L$3:L$302,Allocations!$A$3:$A$302,$A$33,Allocations!$B$3:$B$302,"Time off")))</f>
        <v/>
      </c>
      <c r="L33" s="15">
        <f>IF($A$33="","",MAX(0,People!$C$8-SUMIFS(Allocations!M$3:M$302,Allocations!$A$3:$A$302,$A$33,Allocations!$B$3:$B$302,"Time off")))</f>
        <v/>
      </c>
      <c r="M33" s="15">
        <f>IF($A$33="","",MAX(0,People!$C$8-SUMIFS(Allocations!N$3:N$302,Allocations!$A$3:$A$302,$A$33,Allocations!$B$3:$B$302,"Time off")))</f>
        <v/>
      </c>
      <c r="N33" s="15">
        <f>IF($A$33="","",MAX(0,People!$C$8-SUMIFS(Allocations!O$3:O$302,Allocations!$A$3:$A$302,$A$33,Allocations!$B$3:$B$302,"Time off")))</f>
        <v/>
      </c>
    </row>
    <row r="34">
      <c r="B34">
        <f>IF($A$33="","","Allocated")</f>
        <v/>
      </c>
      <c r="C34" s="15">
        <f>IF($A$33="","",SUMIFS(Allocations!D$3:D$302,Allocations!$A$3:$A$302,$A$33)-SUMIFS(Allocations!D$3:D$302,Allocations!$A$3:$A$302,$A$33,Allocations!$B$3:$B$302,"Time off"))</f>
        <v/>
      </c>
      <c r="D34" s="15">
        <f>IF($A$33="","",SUMIFS(Allocations!E$3:E$302,Allocations!$A$3:$A$302,$A$33)-SUMIFS(Allocations!E$3:E$302,Allocations!$A$3:$A$302,$A$33,Allocations!$B$3:$B$302,"Time off"))</f>
        <v/>
      </c>
      <c r="E34" s="15">
        <f>IF($A$33="","",SUMIFS(Allocations!F$3:F$302,Allocations!$A$3:$A$302,$A$33)-SUMIFS(Allocations!F$3:F$302,Allocations!$A$3:$A$302,$A$33,Allocations!$B$3:$B$302,"Time off"))</f>
        <v/>
      </c>
      <c r="F34" s="15">
        <f>IF($A$33="","",SUMIFS(Allocations!G$3:G$302,Allocations!$A$3:$A$302,$A$33)-SUMIFS(Allocations!G$3:G$302,Allocations!$A$3:$A$302,$A$33,Allocations!$B$3:$B$302,"Time off"))</f>
        <v/>
      </c>
      <c r="G34" s="15">
        <f>IF($A$33="","",SUMIFS(Allocations!H$3:H$302,Allocations!$A$3:$A$302,$A$33)-SUMIFS(Allocations!H$3:H$302,Allocations!$A$3:$A$302,$A$33,Allocations!$B$3:$B$302,"Time off"))</f>
        <v/>
      </c>
      <c r="H34" s="15">
        <f>IF($A$33="","",SUMIFS(Allocations!I$3:I$302,Allocations!$A$3:$A$302,$A$33)-SUMIFS(Allocations!I$3:I$302,Allocations!$A$3:$A$302,$A$33,Allocations!$B$3:$B$302,"Time off"))</f>
        <v/>
      </c>
      <c r="I34" s="15">
        <f>IF($A$33="","",SUMIFS(Allocations!J$3:J$302,Allocations!$A$3:$A$302,$A$33)-SUMIFS(Allocations!J$3:J$302,Allocations!$A$3:$A$302,$A$33,Allocations!$B$3:$B$302,"Time off"))</f>
        <v/>
      </c>
      <c r="J34" s="15">
        <f>IF($A$33="","",SUMIFS(Allocations!K$3:K$302,Allocations!$A$3:$A$302,$A$33)-SUMIFS(Allocations!K$3:K$302,Allocations!$A$3:$A$302,$A$33,Allocations!$B$3:$B$302,"Time off"))</f>
        <v/>
      </c>
      <c r="K34" s="15">
        <f>IF($A$33="","",SUMIFS(Allocations!L$3:L$302,Allocations!$A$3:$A$302,$A$33)-SUMIFS(Allocations!L$3:L$302,Allocations!$A$3:$A$302,$A$33,Allocations!$B$3:$B$302,"Time off"))</f>
        <v/>
      </c>
      <c r="L34" s="15">
        <f>IF($A$33="","",SUMIFS(Allocations!M$3:M$302,Allocations!$A$3:$A$302,$A$33)-SUMIFS(Allocations!M$3:M$302,Allocations!$A$3:$A$302,$A$33,Allocations!$B$3:$B$302,"Time off"))</f>
        <v/>
      </c>
      <c r="M34" s="15">
        <f>IF($A$33="","",SUMIFS(Allocations!N$3:N$302,Allocations!$A$3:$A$302,$A$33)-SUMIFS(Allocations!N$3:N$302,Allocations!$A$3:$A$302,$A$33,Allocations!$B$3:$B$302,"Time off"))</f>
        <v/>
      </c>
      <c r="N34" s="15">
        <f>IF($A$33="","",SUMIFS(Allocations!O$3:O$302,Allocations!$A$3:$A$302,$A$33)-SUMIFS(Allocations!O$3:O$302,Allocations!$A$3:$A$302,$A$33,Allocations!$B$3:$B$302,"Time off"))</f>
        <v/>
      </c>
    </row>
    <row r="35">
      <c r="B35">
        <f>IF($A$33="","","Confirmed")</f>
        <v/>
      </c>
      <c r="C35" s="15">
        <f>IF($A$33="","",SUMIFS(Allocations!D$3:D$302,Allocations!$A$3:$A$302,$A$33,Allocations!$C$3:$C$302,"Confirmed"))</f>
        <v/>
      </c>
      <c r="D35" s="15">
        <f>IF($A$33="","",SUMIFS(Allocations!E$3:E$302,Allocations!$A$3:$A$302,$A$33,Allocations!$C$3:$C$302,"Confirmed"))</f>
        <v/>
      </c>
      <c r="E35" s="15">
        <f>IF($A$33="","",SUMIFS(Allocations!F$3:F$302,Allocations!$A$3:$A$302,$A$33,Allocations!$C$3:$C$302,"Confirmed"))</f>
        <v/>
      </c>
      <c r="F35" s="15">
        <f>IF($A$33="","",SUMIFS(Allocations!G$3:G$302,Allocations!$A$3:$A$302,$A$33,Allocations!$C$3:$C$302,"Confirmed"))</f>
        <v/>
      </c>
      <c r="G35" s="15">
        <f>IF($A$33="","",SUMIFS(Allocations!H$3:H$302,Allocations!$A$3:$A$302,$A$33,Allocations!$C$3:$C$302,"Confirmed"))</f>
        <v/>
      </c>
      <c r="H35" s="15">
        <f>IF($A$33="","",SUMIFS(Allocations!I$3:I$302,Allocations!$A$3:$A$302,$A$33,Allocations!$C$3:$C$302,"Confirmed"))</f>
        <v/>
      </c>
      <c r="I35" s="15">
        <f>IF($A$33="","",SUMIFS(Allocations!J$3:J$302,Allocations!$A$3:$A$302,$A$33,Allocations!$C$3:$C$302,"Confirmed"))</f>
        <v/>
      </c>
      <c r="J35" s="15">
        <f>IF($A$33="","",SUMIFS(Allocations!K$3:K$302,Allocations!$A$3:$A$302,$A$33,Allocations!$C$3:$C$302,"Confirmed"))</f>
        <v/>
      </c>
      <c r="K35" s="15">
        <f>IF($A$33="","",SUMIFS(Allocations!L$3:L$302,Allocations!$A$3:$A$302,$A$33,Allocations!$C$3:$C$302,"Confirmed"))</f>
        <v/>
      </c>
      <c r="L35" s="15">
        <f>IF($A$33="","",SUMIFS(Allocations!M$3:M$302,Allocations!$A$3:$A$302,$A$33,Allocations!$C$3:$C$302,"Confirmed"))</f>
        <v/>
      </c>
      <c r="M35" s="15">
        <f>IF($A$33="","",SUMIFS(Allocations!N$3:N$302,Allocations!$A$3:$A$302,$A$33,Allocations!$C$3:$C$302,"Confirmed"))</f>
        <v/>
      </c>
      <c r="N35" s="15">
        <f>IF($A$33="","",SUMIFS(Allocations!O$3:O$302,Allocations!$A$3:$A$302,$A$33,Allocations!$C$3:$C$302,"Confirmed"))</f>
        <v/>
      </c>
    </row>
    <row r="36">
      <c r="B36">
        <f>IF($A$33="","","% allocated")</f>
        <v/>
      </c>
      <c r="C36" s="16">
        <f>IF($A$33="","",IF(C33=0,"",C34/C33))</f>
        <v/>
      </c>
      <c r="D36" s="16">
        <f>IF($A$33="","",IF(D33=0,"",D34/D33))</f>
        <v/>
      </c>
      <c r="E36" s="16">
        <f>IF($A$33="","",IF(E33=0,"",E34/E33))</f>
        <v/>
      </c>
      <c r="F36" s="16">
        <f>IF($A$33="","",IF(F33=0,"",F34/F33))</f>
        <v/>
      </c>
      <c r="G36" s="16">
        <f>IF($A$33="","",IF(G33=0,"",G34/G33))</f>
        <v/>
      </c>
      <c r="H36" s="16">
        <f>IF($A$33="","",IF(H33=0,"",H34/H33))</f>
        <v/>
      </c>
      <c r="I36" s="16">
        <f>IF($A$33="","",IF(I33=0,"",I34/I33))</f>
        <v/>
      </c>
      <c r="J36" s="16">
        <f>IF($A$33="","",IF(J33=0,"",J34/J33))</f>
        <v/>
      </c>
      <c r="K36" s="16">
        <f>IF($A$33="","",IF(K33=0,"",K34/K33))</f>
        <v/>
      </c>
      <c r="L36" s="16">
        <f>IF($A$33="","",IF(L33=0,"",L34/L33))</f>
        <v/>
      </c>
      <c r="M36" s="16">
        <f>IF($A$33="","",IF(M33=0,"",M34/M33))</f>
        <v/>
      </c>
      <c r="N36" s="16">
        <f>IF($A$33="","",IF(N33=0,"",N34/N33))</f>
        <v/>
      </c>
    </row>
    <row r="37">
      <c r="B37">
        <f>IF($A$33="","","Status")</f>
        <v/>
      </c>
      <c r="C37">
        <f>IF($A$33="","",IF(C33=0,IF(C34&gt;0,"Booked while off","Off"),IF(C36&gt;OverAbove,"Over",IF(C36&lt;UnderBelow,"Under","OK"))))</f>
        <v/>
      </c>
      <c r="D37">
        <f>IF($A$33="","",IF(D33=0,IF(D34&gt;0,"Booked while off","Off"),IF(D36&gt;OverAbove,"Over",IF(D36&lt;UnderBelow,"Under","OK"))))</f>
        <v/>
      </c>
      <c r="E37">
        <f>IF($A$33="","",IF(E33=0,IF(E34&gt;0,"Booked while off","Off"),IF(E36&gt;OverAbove,"Over",IF(E36&lt;UnderBelow,"Under","OK"))))</f>
        <v/>
      </c>
      <c r="F37">
        <f>IF($A$33="","",IF(F33=0,IF(F34&gt;0,"Booked while off","Off"),IF(F36&gt;OverAbove,"Over",IF(F36&lt;UnderBelow,"Under","OK"))))</f>
        <v/>
      </c>
      <c r="G37">
        <f>IF($A$33="","",IF(G33=0,IF(G34&gt;0,"Booked while off","Off"),IF(G36&gt;OverAbove,"Over",IF(G36&lt;UnderBelow,"Under","OK"))))</f>
        <v/>
      </c>
      <c r="H37">
        <f>IF($A$33="","",IF(H33=0,IF(H34&gt;0,"Booked while off","Off"),IF(H36&gt;OverAbove,"Over",IF(H36&lt;UnderBelow,"Under","OK"))))</f>
        <v/>
      </c>
      <c r="I37">
        <f>IF($A$33="","",IF(I33=0,IF(I34&gt;0,"Booked while off","Off"),IF(I36&gt;OverAbove,"Over",IF(I36&lt;UnderBelow,"Under","OK"))))</f>
        <v/>
      </c>
      <c r="J37">
        <f>IF($A$33="","",IF(J33=0,IF(J34&gt;0,"Booked while off","Off"),IF(J36&gt;OverAbove,"Over",IF(J36&lt;UnderBelow,"Under","OK"))))</f>
        <v/>
      </c>
      <c r="K37">
        <f>IF($A$33="","",IF(K33=0,IF(K34&gt;0,"Booked while off","Off"),IF(K36&gt;OverAbove,"Over",IF(K36&lt;UnderBelow,"Under","OK"))))</f>
        <v/>
      </c>
      <c r="L37">
        <f>IF($A$33="","",IF(L33=0,IF(L34&gt;0,"Booked while off","Off"),IF(L36&gt;OverAbove,"Over",IF(L36&lt;UnderBelow,"Under","OK"))))</f>
        <v/>
      </c>
      <c r="M37">
        <f>IF($A$33="","",IF(M33=0,IF(M34&gt;0,"Booked while off","Off"),IF(M36&gt;OverAbove,"Over",IF(M36&lt;UnderBelow,"Under","OK"))))</f>
        <v/>
      </c>
      <c r="N37">
        <f>IF($A$33="","",IF(N33=0,IF(N34&gt;0,"Booked while off","Off"),IF(N36&gt;OverAbove,"Over",IF(N36&lt;UnderBelow,"Under","OK"))))</f>
        <v/>
      </c>
    </row>
    <row r="38"/>
    <row r="39">
      <c r="A39" s="2">
        <f>IF(People!$A$9="","",People!$A$9)</f>
        <v/>
      </c>
      <c r="B39">
        <f>IF($A$39="","","Available")</f>
        <v/>
      </c>
      <c r="C39" s="15">
        <f>IF($A$39="","",MAX(0,People!$C$9-SUMIFS(Allocations!D$3:D$302,Allocations!$A$3:$A$302,$A$39,Allocations!$B$3:$B$302,"Time off")))</f>
        <v/>
      </c>
      <c r="D39" s="15">
        <f>IF($A$39="","",MAX(0,People!$C$9-SUMIFS(Allocations!E$3:E$302,Allocations!$A$3:$A$302,$A$39,Allocations!$B$3:$B$302,"Time off")))</f>
        <v/>
      </c>
      <c r="E39" s="15">
        <f>IF($A$39="","",MAX(0,People!$C$9-SUMIFS(Allocations!F$3:F$302,Allocations!$A$3:$A$302,$A$39,Allocations!$B$3:$B$302,"Time off")))</f>
        <v/>
      </c>
      <c r="F39" s="15">
        <f>IF($A$39="","",MAX(0,People!$C$9-SUMIFS(Allocations!G$3:G$302,Allocations!$A$3:$A$302,$A$39,Allocations!$B$3:$B$302,"Time off")))</f>
        <v/>
      </c>
      <c r="G39" s="15">
        <f>IF($A$39="","",MAX(0,People!$C$9-SUMIFS(Allocations!H$3:H$302,Allocations!$A$3:$A$302,$A$39,Allocations!$B$3:$B$302,"Time off")))</f>
        <v/>
      </c>
      <c r="H39" s="15">
        <f>IF($A$39="","",MAX(0,People!$C$9-SUMIFS(Allocations!I$3:I$302,Allocations!$A$3:$A$302,$A$39,Allocations!$B$3:$B$302,"Time off")))</f>
        <v/>
      </c>
      <c r="I39" s="15">
        <f>IF($A$39="","",MAX(0,People!$C$9-SUMIFS(Allocations!J$3:J$302,Allocations!$A$3:$A$302,$A$39,Allocations!$B$3:$B$302,"Time off")))</f>
        <v/>
      </c>
      <c r="J39" s="15">
        <f>IF($A$39="","",MAX(0,People!$C$9-SUMIFS(Allocations!K$3:K$302,Allocations!$A$3:$A$302,$A$39,Allocations!$B$3:$B$302,"Time off")))</f>
        <v/>
      </c>
      <c r="K39" s="15">
        <f>IF($A$39="","",MAX(0,People!$C$9-SUMIFS(Allocations!L$3:L$302,Allocations!$A$3:$A$302,$A$39,Allocations!$B$3:$B$302,"Time off")))</f>
        <v/>
      </c>
      <c r="L39" s="15">
        <f>IF($A$39="","",MAX(0,People!$C$9-SUMIFS(Allocations!M$3:M$302,Allocations!$A$3:$A$302,$A$39,Allocations!$B$3:$B$302,"Time off")))</f>
        <v/>
      </c>
      <c r="M39" s="15">
        <f>IF($A$39="","",MAX(0,People!$C$9-SUMIFS(Allocations!N$3:N$302,Allocations!$A$3:$A$302,$A$39,Allocations!$B$3:$B$302,"Time off")))</f>
        <v/>
      </c>
      <c r="N39" s="15">
        <f>IF($A$39="","",MAX(0,People!$C$9-SUMIFS(Allocations!O$3:O$302,Allocations!$A$3:$A$302,$A$39,Allocations!$B$3:$B$302,"Time off")))</f>
        <v/>
      </c>
    </row>
    <row r="40">
      <c r="B40">
        <f>IF($A$39="","","Allocated")</f>
        <v/>
      </c>
      <c r="C40" s="15">
        <f>IF($A$39="","",SUMIFS(Allocations!D$3:D$302,Allocations!$A$3:$A$302,$A$39)-SUMIFS(Allocations!D$3:D$302,Allocations!$A$3:$A$302,$A$39,Allocations!$B$3:$B$302,"Time off"))</f>
        <v/>
      </c>
      <c r="D40" s="15">
        <f>IF($A$39="","",SUMIFS(Allocations!E$3:E$302,Allocations!$A$3:$A$302,$A$39)-SUMIFS(Allocations!E$3:E$302,Allocations!$A$3:$A$302,$A$39,Allocations!$B$3:$B$302,"Time off"))</f>
        <v/>
      </c>
      <c r="E40" s="15">
        <f>IF($A$39="","",SUMIFS(Allocations!F$3:F$302,Allocations!$A$3:$A$302,$A$39)-SUMIFS(Allocations!F$3:F$302,Allocations!$A$3:$A$302,$A$39,Allocations!$B$3:$B$302,"Time off"))</f>
        <v/>
      </c>
      <c r="F40" s="15">
        <f>IF($A$39="","",SUMIFS(Allocations!G$3:G$302,Allocations!$A$3:$A$302,$A$39)-SUMIFS(Allocations!G$3:G$302,Allocations!$A$3:$A$302,$A$39,Allocations!$B$3:$B$302,"Time off"))</f>
        <v/>
      </c>
      <c r="G40" s="15">
        <f>IF($A$39="","",SUMIFS(Allocations!H$3:H$302,Allocations!$A$3:$A$302,$A$39)-SUMIFS(Allocations!H$3:H$302,Allocations!$A$3:$A$302,$A$39,Allocations!$B$3:$B$302,"Time off"))</f>
        <v/>
      </c>
      <c r="H40" s="15">
        <f>IF($A$39="","",SUMIFS(Allocations!I$3:I$302,Allocations!$A$3:$A$302,$A$39)-SUMIFS(Allocations!I$3:I$302,Allocations!$A$3:$A$302,$A$39,Allocations!$B$3:$B$302,"Time off"))</f>
        <v/>
      </c>
      <c r="I40" s="15">
        <f>IF($A$39="","",SUMIFS(Allocations!J$3:J$302,Allocations!$A$3:$A$302,$A$39)-SUMIFS(Allocations!J$3:J$302,Allocations!$A$3:$A$302,$A$39,Allocations!$B$3:$B$302,"Time off"))</f>
        <v/>
      </c>
      <c r="J40" s="15">
        <f>IF($A$39="","",SUMIFS(Allocations!K$3:K$302,Allocations!$A$3:$A$302,$A$39)-SUMIFS(Allocations!K$3:K$302,Allocations!$A$3:$A$302,$A$39,Allocations!$B$3:$B$302,"Time off"))</f>
        <v/>
      </c>
      <c r="K40" s="15">
        <f>IF($A$39="","",SUMIFS(Allocations!L$3:L$302,Allocations!$A$3:$A$302,$A$39)-SUMIFS(Allocations!L$3:L$302,Allocations!$A$3:$A$302,$A$39,Allocations!$B$3:$B$302,"Time off"))</f>
        <v/>
      </c>
      <c r="L40" s="15">
        <f>IF($A$39="","",SUMIFS(Allocations!M$3:M$302,Allocations!$A$3:$A$302,$A$39)-SUMIFS(Allocations!M$3:M$302,Allocations!$A$3:$A$302,$A$39,Allocations!$B$3:$B$302,"Time off"))</f>
        <v/>
      </c>
      <c r="M40" s="15">
        <f>IF($A$39="","",SUMIFS(Allocations!N$3:N$302,Allocations!$A$3:$A$302,$A$39)-SUMIFS(Allocations!N$3:N$302,Allocations!$A$3:$A$302,$A$39,Allocations!$B$3:$B$302,"Time off"))</f>
        <v/>
      </c>
      <c r="N40" s="15">
        <f>IF($A$39="","",SUMIFS(Allocations!O$3:O$302,Allocations!$A$3:$A$302,$A$39)-SUMIFS(Allocations!O$3:O$302,Allocations!$A$3:$A$302,$A$39,Allocations!$B$3:$B$302,"Time off"))</f>
        <v/>
      </c>
    </row>
    <row r="41">
      <c r="B41">
        <f>IF($A$39="","","Confirmed")</f>
        <v/>
      </c>
      <c r="C41" s="15">
        <f>IF($A$39="","",SUMIFS(Allocations!D$3:D$302,Allocations!$A$3:$A$302,$A$39,Allocations!$C$3:$C$302,"Confirmed"))</f>
        <v/>
      </c>
      <c r="D41" s="15">
        <f>IF($A$39="","",SUMIFS(Allocations!E$3:E$302,Allocations!$A$3:$A$302,$A$39,Allocations!$C$3:$C$302,"Confirmed"))</f>
        <v/>
      </c>
      <c r="E41" s="15">
        <f>IF($A$39="","",SUMIFS(Allocations!F$3:F$302,Allocations!$A$3:$A$302,$A$39,Allocations!$C$3:$C$302,"Confirmed"))</f>
        <v/>
      </c>
      <c r="F41" s="15">
        <f>IF($A$39="","",SUMIFS(Allocations!G$3:G$302,Allocations!$A$3:$A$302,$A$39,Allocations!$C$3:$C$302,"Confirmed"))</f>
        <v/>
      </c>
      <c r="G41" s="15">
        <f>IF($A$39="","",SUMIFS(Allocations!H$3:H$302,Allocations!$A$3:$A$302,$A$39,Allocations!$C$3:$C$302,"Confirmed"))</f>
        <v/>
      </c>
      <c r="H41" s="15">
        <f>IF($A$39="","",SUMIFS(Allocations!I$3:I$302,Allocations!$A$3:$A$302,$A$39,Allocations!$C$3:$C$302,"Confirmed"))</f>
        <v/>
      </c>
      <c r="I41" s="15">
        <f>IF($A$39="","",SUMIFS(Allocations!J$3:J$302,Allocations!$A$3:$A$302,$A$39,Allocations!$C$3:$C$302,"Confirmed"))</f>
        <v/>
      </c>
      <c r="J41" s="15">
        <f>IF($A$39="","",SUMIFS(Allocations!K$3:K$302,Allocations!$A$3:$A$302,$A$39,Allocations!$C$3:$C$302,"Confirmed"))</f>
        <v/>
      </c>
      <c r="K41" s="15">
        <f>IF($A$39="","",SUMIFS(Allocations!L$3:L$302,Allocations!$A$3:$A$302,$A$39,Allocations!$C$3:$C$302,"Confirmed"))</f>
        <v/>
      </c>
      <c r="L41" s="15">
        <f>IF($A$39="","",SUMIFS(Allocations!M$3:M$302,Allocations!$A$3:$A$302,$A$39,Allocations!$C$3:$C$302,"Confirmed"))</f>
        <v/>
      </c>
      <c r="M41" s="15">
        <f>IF($A$39="","",SUMIFS(Allocations!N$3:N$302,Allocations!$A$3:$A$302,$A$39,Allocations!$C$3:$C$302,"Confirmed"))</f>
        <v/>
      </c>
      <c r="N41" s="15">
        <f>IF($A$39="","",SUMIFS(Allocations!O$3:O$302,Allocations!$A$3:$A$302,$A$39,Allocations!$C$3:$C$302,"Confirmed"))</f>
        <v/>
      </c>
    </row>
    <row r="42">
      <c r="B42">
        <f>IF($A$39="","","% allocated")</f>
        <v/>
      </c>
      <c r="C42" s="16">
        <f>IF($A$39="","",IF(C39=0,"",C40/C39))</f>
        <v/>
      </c>
      <c r="D42" s="16">
        <f>IF($A$39="","",IF(D39=0,"",D40/D39))</f>
        <v/>
      </c>
      <c r="E42" s="16">
        <f>IF($A$39="","",IF(E39=0,"",E40/E39))</f>
        <v/>
      </c>
      <c r="F42" s="16">
        <f>IF($A$39="","",IF(F39=0,"",F40/F39))</f>
        <v/>
      </c>
      <c r="G42" s="16">
        <f>IF($A$39="","",IF(G39=0,"",G40/G39))</f>
        <v/>
      </c>
      <c r="H42" s="16">
        <f>IF($A$39="","",IF(H39=0,"",H40/H39))</f>
        <v/>
      </c>
      <c r="I42" s="16">
        <f>IF($A$39="","",IF(I39=0,"",I40/I39))</f>
        <v/>
      </c>
      <c r="J42" s="16">
        <f>IF($A$39="","",IF(J39=0,"",J40/J39))</f>
        <v/>
      </c>
      <c r="K42" s="16">
        <f>IF($A$39="","",IF(K39=0,"",K40/K39))</f>
        <v/>
      </c>
      <c r="L42" s="16">
        <f>IF($A$39="","",IF(L39=0,"",L40/L39))</f>
        <v/>
      </c>
      <c r="M42" s="16">
        <f>IF($A$39="","",IF(M39=0,"",M40/M39))</f>
        <v/>
      </c>
      <c r="N42" s="16">
        <f>IF($A$39="","",IF(N39=0,"",N40/N39))</f>
        <v/>
      </c>
    </row>
    <row r="43">
      <c r="B43">
        <f>IF($A$39="","","Status")</f>
        <v/>
      </c>
      <c r="C43">
        <f>IF($A$39="","",IF(C39=0,IF(C40&gt;0,"Booked while off","Off"),IF(C42&gt;OverAbove,"Over",IF(C42&lt;UnderBelow,"Under","OK"))))</f>
        <v/>
      </c>
      <c r="D43">
        <f>IF($A$39="","",IF(D39=0,IF(D40&gt;0,"Booked while off","Off"),IF(D42&gt;OverAbove,"Over",IF(D42&lt;UnderBelow,"Under","OK"))))</f>
        <v/>
      </c>
      <c r="E43">
        <f>IF($A$39="","",IF(E39=0,IF(E40&gt;0,"Booked while off","Off"),IF(E42&gt;OverAbove,"Over",IF(E42&lt;UnderBelow,"Under","OK"))))</f>
        <v/>
      </c>
      <c r="F43">
        <f>IF($A$39="","",IF(F39=0,IF(F40&gt;0,"Booked while off","Off"),IF(F42&gt;OverAbove,"Over",IF(F42&lt;UnderBelow,"Under","OK"))))</f>
        <v/>
      </c>
      <c r="G43">
        <f>IF($A$39="","",IF(G39=0,IF(G40&gt;0,"Booked while off","Off"),IF(G42&gt;OverAbove,"Over",IF(G42&lt;UnderBelow,"Under","OK"))))</f>
        <v/>
      </c>
      <c r="H43">
        <f>IF($A$39="","",IF(H39=0,IF(H40&gt;0,"Booked while off","Off"),IF(H42&gt;OverAbove,"Over",IF(H42&lt;UnderBelow,"Under","OK"))))</f>
        <v/>
      </c>
      <c r="I43">
        <f>IF($A$39="","",IF(I39=0,IF(I40&gt;0,"Booked while off","Off"),IF(I42&gt;OverAbove,"Over",IF(I42&lt;UnderBelow,"Under","OK"))))</f>
        <v/>
      </c>
      <c r="J43">
        <f>IF($A$39="","",IF(J39=0,IF(J40&gt;0,"Booked while off","Off"),IF(J42&gt;OverAbove,"Over",IF(J42&lt;UnderBelow,"Under","OK"))))</f>
        <v/>
      </c>
      <c r="K43">
        <f>IF($A$39="","",IF(K39=0,IF(K40&gt;0,"Booked while off","Off"),IF(K42&gt;OverAbove,"Over",IF(K42&lt;UnderBelow,"Under","OK"))))</f>
        <v/>
      </c>
      <c r="L43">
        <f>IF($A$39="","",IF(L39=0,IF(L40&gt;0,"Booked while off","Off"),IF(L42&gt;OverAbove,"Over",IF(L42&lt;UnderBelow,"Under","OK"))))</f>
        <v/>
      </c>
      <c r="M43">
        <f>IF($A$39="","",IF(M39=0,IF(M40&gt;0,"Booked while off","Off"),IF(M42&gt;OverAbove,"Over",IF(M42&lt;UnderBelow,"Under","OK"))))</f>
        <v/>
      </c>
      <c r="N43">
        <f>IF($A$39="","",IF(N39=0,IF(N40&gt;0,"Booked while off","Off"),IF(N42&gt;OverAbove,"Over",IF(N42&lt;UnderBelow,"Under","OK"))))</f>
        <v/>
      </c>
    </row>
    <row r="44"/>
    <row r="45">
      <c r="A45" s="2">
        <f>IF(People!$A$10="","",People!$A$10)</f>
        <v/>
      </c>
      <c r="B45">
        <f>IF($A$45="","","Available")</f>
        <v/>
      </c>
      <c r="C45" s="15">
        <f>IF($A$45="","",MAX(0,People!$C$10-SUMIFS(Allocations!D$3:D$302,Allocations!$A$3:$A$302,$A$45,Allocations!$B$3:$B$302,"Time off")))</f>
        <v/>
      </c>
      <c r="D45" s="15">
        <f>IF($A$45="","",MAX(0,People!$C$10-SUMIFS(Allocations!E$3:E$302,Allocations!$A$3:$A$302,$A$45,Allocations!$B$3:$B$302,"Time off")))</f>
        <v/>
      </c>
      <c r="E45" s="15">
        <f>IF($A$45="","",MAX(0,People!$C$10-SUMIFS(Allocations!F$3:F$302,Allocations!$A$3:$A$302,$A$45,Allocations!$B$3:$B$302,"Time off")))</f>
        <v/>
      </c>
      <c r="F45" s="15">
        <f>IF($A$45="","",MAX(0,People!$C$10-SUMIFS(Allocations!G$3:G$302,Allocations!$A$3:$A$302,$A$45,Allocations!$B$3:$B$302,"Time off")))</f>
        <v/>
      </c>
      <c r="G45" s="15">
        <f>IF($A$45="","",MAX(0,People!$C$10-SUMIFS(Allocations!H$3:H$302,Allocations!$A$3:$A$302,$A$45,Allocations!$B$3:$B$302,"Time off")))</f>
        <v/>
      </c>
      <c r="H45" s="15">
        <f>IF($A$45="","",MAX(0,People!$C$10-SUMIFS(Allocations!I$3:I$302,Allocations!$A$3:$A$302,$A$45,Allocations!$B$3:$B$302,"Time off")))</f>
        <v/>
      </c>
      <c r="I45" s="15">
        <f>IF($A$45="","",MAX(0,People!$C$10-SUMIFS(Allocations!J$3:J$302,Allocations!$A$3:$A$302,$A$45,Allocations!$B$3:$B$302,"Time off")))</f>
        <v/>
      </c>
      <c r="J45" s="15">
        <f>IF($A$45="","",MAX(0,People!$C$10-SUMIFS(Allocations!K$3:K$302,Allocations!$A$3:$A$302,$A$45,Allocations!$B$3:$B$302,"Time off")))</f>
        <v/>
      </c>
      <c r="K45" s="15">
        <f>IF($A$45="","",MAX(0,People!$C$10-SUMIFS(Allocations!L$3:L$302,Allocations!$A$3:$A$302,$A$45,Allocations!$B$3:$B$302,"Time off")))</f>
        <v/>
      </c>
      <c r="L45" s="15">
        <f>IF($A$45="","",MAX(0,People!$C$10-SUMIFS(Allocations!M$3:M$302,Allocations!$A$3:$A$302,$A$45,Allocations!$B$3:$B$302,"Time off")))</f>
        <v/>
      </c>
      <c r="M45" s="15">
        <f>IF($A$45="","",MAX(0,People!$C$10-SUMIFS(Allocations!N$3:N$302,Allocations!$A$3:$A$302,$A$45,Allocations!$B$3:$B$302,"Time off")))</f>
        <v/>
      </c>
      <c r="N45" s="15">
        <f>IF($A$45="","",MAX(0,People!$C$10-SUMIFS(Allocations!O$3:O$302,Allocations!$A$3:$A$302,$A$45,Allocations!$B$3:$B$302,"Time off")))</f>
        <v/>
      </c>
    </row>
    <row r="46">
      <c r="B46">
        <f>IF($A$45="","","Allocated")</f>
        <v/>
      </c>
      <c r="C46" s="15">
        <f>IF($A$45="","",SUMIFS(Allocations!D$3:D$302,Allocations!$A$3:$A$302,$A$45)-SUMIFS(Allocations!D$3:D$302,Allocations!$A$3:$A$302,$A$45,Allocations!$B$3:$B$302,"Time off"))</f>
        <v/>
      </c>
      <c r="D46" s="15">
        <f>IF($A$45="","",SUMIFS(Allocations!E$3:E$302,Allocations!$A$3:$A$302,$A$45)-SUMIFS(Allocations!E$3:E$302,Allocations!$A$3:$A$302,$A$45,Allocations!$B$3:$B$302,"Time off"))</f>
        <v/>
      </c>
      <c r="E46" s="15">
        <f>IF($A$45="","",SUMIFS(Allocations!F$3:F$302,Allocations!$A$3:$A$302,$A$45)-SUMIFS(Allocations!F$3:F$302,Allocations!$A$3:$A$302,$A$45,Allocations!$B$3:$B$302,"Time off"))</f>
        <v/>
      </c>
      <c r="F46" s="15">
        <f>IF($A$45="","",SUMIFS(Allocations!G$3:G$302,Allocations!$A$3:$A$302,$A$45)-SUMIFS(Allocations!G$3:G$302,Allocations!$A$3:$A$302,$A$45,Allocations!$B$3:$B$302,"Time off"))</f>
        <v/>
      </c>
      <c r="G46" s="15">
        <f>IF($A$45="","",SUMIFS(Allocations!H$3:H$302,Allocations!$A$3:$A$302,$A$45)-SUMIFS(Allocations!H$3:H$302,Allocations!$A$3:$A$302,$A$45,Allocations!$B$3:$B$302,"Time off"))</f>
        <v/>
      </c>
      <c r="H46" s="15">
        <f>IF($A$45="","",SUMIFS(Allocations!I$3:I$302,Allocations!$A$3:$A$302,$A$45)-SUMIFS(Allocations!I$3:I$302,Allocations!$A$3:$A$302,$A$45,Allocations!$B$3:$B$302,"Time off"))</f>
        <v/>
      </c>
      <c r="I46" s="15">
        <f>IF($A$45="","",SUMIFS(Allocations!J$3:J$302,Allocations!$A$3:$A$302,$A$45)-SUMIFS(Allocations!J$3:J$302,Allocations!$A$3:$A$302,$A$45,Allocations!$B$3:$B$302,"Time off"))</f>
        <v/>
      </c>
      <c r="J46" s="15">
        <f>IF($A$45="","",SUMIFS(Allocations!K$3:K$302,Allocations!$A$3:$A$302,$A$45)-SUMIFS(Allocations!K$3:K$302,Allocations!$A$3:$A$302,$A$45,Allocations!$B$3:$B$302,"Time off"))</f>
        <v/>
      </c>
      <c r="K46" s="15">
        <f>IF($A$45="","",SUMIFS(Allocations!L$3:L$302,Allocations!$A$3:$A$302,$A$45)-SUMIFS(Allocations!L$3:L$302,Allocations!$A$3:$A$302,$A$45,Allocations!$B$3:$B$302,"Time off"))</f>
        <v/>
      </c>
      <c r="L46" s="15">
        <f>IF($A$45="","",SUMIFS(Allocations!M$3:M$302,Allocations!$A$3:$A$302,$A$45)-SUMIFS(Allocations!M$3:M$302,Allocations!$A$3:$A$302,$A$45,Allocations!$B$3:$B$302,"Time off"))</f>
        <v/>
      </c>
      <c r="M46" s="15">
        <f>IF($A$45="","",SUMIFS(Allocations!N$3:N$302,Allocations!$A$3:$A$302,$A$45)-SUMIFS(Allocations!N$3:N$302,Allocations!$A$3:$A$302,$A$45,Allocations!$B$3:$B$302,"Time off"))</f>
        <v/>
      </c>
      <c r="N46" s="15">
        <f>IF($A$45="","",SUMIFS(Allocations!O$3:O$302,Allocations!$A$3:$A$302,$A$45)-SUMIFS(Allocations!O$3:O$302,Allocations!$A$3:$A$302,$A$45,Allocations!$B$3:$B$302,"Time off"))</f>
        <v/>
      </c>
    </row>
    <row r="47">
      <c r="B47">
        <f>IF($A$45="","","Confirmed")</f>
        <v/>
      </c>
      <c r="C47" s="15">
        <f>IF($A$45="","",SUMIFS(Allocations!D$3:D$302,Allocations!$A$3:$A$302,$A$45,Allocations!$C$3:$C$302,"Confirmed"))</f>
        <v/>
      </c>
      <c r="D47" s="15">
        <f>IF($A$45="","",SUMIFS(Allocations!E$3:E$302,Allocations!$A$3:$A$302,$A$45,Allocations!$C$3:$C$302,"Confirmed"))</f>
        <v/>
      </c>
      <c r="E47" s="15">
        <f>IF($A$45="","",SUMIFS(Allocations!F$3:F$302,Allocations!$A$3:$A$302,$A$45,Allocations!$C$3:$C$302,"Confirmed"))</f>
        <v/>
      </c>
      <c r="F47" s="15">
        <f>IF($A$45="","",SUMIFS(Allocations!G$3:G$302,Allocations!$A$3:$A$302,$A$45,Allocations!$C$3:$C$302,"Confirmed"))</f>
        <v/>
      </c>
      <c r="G47" s="15">
        <f>IF($A$45="","",SUMIFS(Allocations!H$3:H$302,Allocations!$A$3:$A$302,$A$45,Allocations!$C$3:$C$302,"Confirmed"))</f>
        <v/>
      </c>
      <c r="H47" s="15">
        <f>IF($A$45="","",SUMIFS(Allocations!I$3:I$302,Allocations!$A$3:$A$302,$A$45,Allocations!$C$3:$C$302,"Confirmed"))</f>
        <v/>
      </c>
      <c r="I47" s="15">
        <f>IF($A$45="","",SUMIFS(Allocations!J$3:J$302,Allocations!$A$3:$A$302,$A$45,Allocations!$C$3:$C$302,"Confirmed"))</f>
        <v/>
      </c>
      <c r="J47" s="15">
        <f>IF($A$45="","",SUMIFS(Allocations!K$3:K$302,Allocations!$A$3:$A$302,$A$45,Allocations!$C$3:$C$302,"Confirmed"))</f>
        <v/>
      </c>
      <c r="K47" s="15">
        <f>IF($A$45="","",SUMIFS(Allocations!L$3:L$302,Allocations!$A$3:$A$302,$A$45,Allocations!$C$3:$C$302,"Confirmed"))</f>
        <v/>
      </c>
      <c r="L47" s="15">
        <f>IF($A$45="","",SUMIFS(Allocations!M$3:M$302,Allocations!$A$3:$A$302,$A$45,Allocations!$C$3:$C$302,"Confirmed"))</f>
        <v/>
      </c>
      <c r="M47" s="15">
        <f>IF($A$45="","",SUMIFS(Allocations!N$3:N$302,Allocations!$A$3:$A$302,$A$45,Allocations!$C$3:$C$302,"Confirmed"))</f>
        <v/>
      </c>
      <c r="N47" s="15">
        <f>IF($A$45="","",SUMIFS(Allocations!O$3:O$302,Allocations!$A$3:$A$302,$A$45,Allocations!$C$3:$C$302,"Confirmed"))</f>
        <v/>
      </c>
    </row>
    <row r="48">
      <c r="B48">
        <f>IF($A$45="","","% allocated")</f>
        <v/>
      </c>
      <c r="C48" s="16">
        <f>IF($A$45="","",IF(C45=0,"",C46/C45))</f>
        <v/>
      </c>
      <c r="D48" s="16">
        <f>IF($A$45="","",IF(D45=0,"",D46/D45))</f>
        <v/>
      </c>
      <c r="E48" s="16">
        <f>IF($A$45="","",IF(E45=0,"",E46/E45))</f>
        <v/>
      </c>
      <c r="F48" s="16">
        <f>IF($A$45="","",IF(F45=0,"",F46/F45))</f>
        <v/>
      </c>
      <c r="G48" s="16">
        <f>IF($A$45="","",IF(G45=0,"",G46/G45))</f>
        <v/>
      </c>
      <c r="H48" s="16">
        <f>IF($A$45="","",IF(H45=0,"",H46/H45))</f>
        <v/>
      </c>
      <c r="I48" s="16">
        <f>IF($A$45="","",IF(I45=0,"",I46/I45))</f>
        <v/>
      </c>
      <c r="J48" s="16">
        <f>IF($A$45="","",IF(J45=0,"",J46/J45))</f>
        <v/>
      </c>
      <c r="K48" s="16">
        <f>IF($A$45="","",IF(K45=0,"",K46/K45))</f>
        <v/>
      </c>
      <c r="L48" s="16">
        <f>IF($A$45="","",IF(L45=0,"",L46/L45))</f>
        <v/>
      </c>
      <c r="M48" s="16">
        <f>IF($A$45="","",IF(M45=0,"",M46/M45))</f>
        <v/>
      </c>
      <c r="N48" s="16">
        <f>IF($A$45="","",IF(N45=0,"",N46/N45))</f>
        <v/>
      </c>
    </row>
    <row r="49">
      <c r="B49">
        <f>IF($A$45="","","Status")</f>
        <v/>
      </c>
      <c r="C49">
        <f>IF($A$45="","",IF(C45=0,IF(C46&gt;0,"Booked while off","Off"),IF(C48&gt;OverAbove,"Over",IF(C48&lt;UnderBelow,"Under","OK"))))</f>
        <v/>
      </c>
      <c r="D49">
        <f>IF($A$45="","",IF(D45=0,IF(D46&gt;0,"Booked while off","Off"),IF(D48&gt;OverAbove,"Over",IF(D48&lt;UnderBelow,"Under","OK"))))</f>
        <v/>
      </c>
      <c r="E49">
        <f>IF($A$45="","",IF(E45=0,IF(E46&gt;0,"Booked while off","Off"),IF(E48&gt;OverAbove,"Over",IF(E48&lt;UnderBelow,"Under","OK"))))</f>
        <v/>
      </c>
      <c r="F49">
        <f>IF($A$45="","",IF(F45=0,IF(F46&gt;0,"Booked while off","Off"),IF(F48&gt;OverAbove,"Over",IF(F48&lt;UnderBelow,"Under","OK"))))</f>
        <v/>
      </c>
      <c r="G49">
        <f>IF($A$45="","",IF(G45=0,IF(G46&gt;0,"Booked while off","Off"),IF(G48&gt;OverAbove,"Over",IF(G48&lt;UnderBelow,"Under","OK"))))</f>
        <v/>
      </c>
      <c r="H49">
        <f>IF($A$45="","",IF(H45=0,IF(H46&gt;0,"Booked while off","Off"),IF(H48&gt;OverAbove,"Over",IF(H48&lt;UnderBelow,"Under","OK"))))</f>
        <v/>
      </c>
      <c r="I49">
        <f>IF($A$45="","",IF(I45=0,IF(I46&gt;0,"Booked while off","Off"),IF(I48&gt;OverAbove,"Over",IF(I48&lt;UnderBelow,"Under","OK"))))</f>
        <v/>
      </c>
      <c r="J49">
        <f>IF($A$45="","",IF(J45=0,IF(J46&gt;0,"Booked while off","Off"),IF(J48&gt;OverAbove,"Over",IF(J48&lt;UnderBelow,"Under","OK"))))</f>
        <v/>
      </c>
      <c r="K49">
        <f>IF($A$45="","",IF(K45=0,IF(K46&gt;0,"Booked while off","Off"),IF(K48&gt;OverAbove,"Over",IF(K48&lt;UnderBelow,"Under","OK"))))</f>
        <v/>
      </c>
      <c r="L49">
        <f>IF($A$45="","",IF(L45=0,IF(L46&gt;0,"Booked while off","Off"),IF(L48&gt;OverAbove,"Over",IF(L48&lt;UnderBelow,"Under","OK"))))</f>
        <v/>
      </c>
      <c r="M49">
        <f>IF($A$45="","",IF(M45=0,IF(M46&gt;0,"Booked while off","Off"),IF(M48&gt;OverAbove,"Over",IF(M48&lt;UnderBelow,"Under","OK"))))</f>
        <v/>
      </c>
      <c r="N49">
        <f>IF($A$45="","",IF(N45=0,IF(N46&gt;0,"Booked while off","Off"),IF(N48&gt;OverAbove,"Over",IF(N48&lt;UnderBelow,"Under","OK"))))</f>
        <v/>
      </c>
    </row>
    <row r="50"/>
    <row r="51">
      <c r="A51" s="2">
        <f>IF(People!$A$11="","",People!$A$11)</f>
        <v/>
      </c>
      <c r="B51">
        <f>IF($A$51="","","Available")</f>
        <v/>
      </c>
      <c r="C51" s="15">
        <f>IF($A$51="","",MAX(0,People!$C$11-SUMIFS(Allocations!D$3:D$302,Allocations!$A$3:$A$302,$A$51,Allocations!$B$3:$B$302,"Time off")))</f>
        <v/>
      </c>
      <c r="D51" s="15">
        <f>IF($A$51="","",MAX(0,People!$C$11-SUMIFS(Allocations!E$3:E$302,Allocations!$A$3:$A$302,$A$51,Allocations!$B$3:$B$302,"Time off")))</f>
        <v/>
      </c>
      <c r="E51" s="15">
        <f>IF($A$51="","",MAX(0,People!$C$11-SUMIFS(Allocations!F$3:F$302,Allocations!$A$3:$A$302,$A$51,Allocations!$B$3:$B$302,"Time off")))</f>
        <v/>
      </c>
      <c r="F51" s="15">
        <f>IF($A$51="","",MAX(0,People!$C$11-SUMIFS(Allocations!G$3:G$302,Allocations!$A$3:$A$302,$A$51,Allocations!$B$3:$B$302,"Time off")))</f>
        <v/>
      </c>
      <c r="G51" s="15">
        <f>IF($A$51="","",MAX(0,People!$C$11-SUMIFS(Allocations!H$3:H$302,Allocations!$A$3:$A$302,$A$51,Allocations!$B$3:$B$302,"Time off")))</f>
        <v/>
      </c>
      <c r="H51" s="15">
        <f>IF($A$51="","",MAX(0,People!$C$11-SUMIFS(Allocations!I$3:I$302,Allocations!$A$3:$A$302,$A$51,Allocations!$B$3:$B$302,"Time off")))</f>
        <v/>
      </c>
      <c r="I51" s="15">
        <f>IF($A$51="","",MAX(0,People!$C$11-SUMIFS(Allocations!J$3:J$302,Allocations!$A$3:$A$302,$A$51,Allocations!$B$3:$B$302,"Time off")))</f>
        <v/>
      </c>
      <c r="J51" s="15">
        <f>IF($A$51="","",MAX(0,People!$C$11-SUMIFS(Allocations!K$3:K$302,Allocations!$A$3:$A$302,$A$51,Allocations!$B$3:$B$302,"Time off")))</f>
        <v/>
      </c>
      <c r="K51" s="15">
        <f>IF($A$51="","",MAX(0,People!$C$11-SUMIFS(Allocations!L$3:L$302,Allocations!$A$3:$A$302,$A$51,Allocations!$B$3:$B$302,"Time off")))</f>
        <v/>
      </c>
      <c r="L51" s="15">
        <f>IF($A$51="","",MAX(0,People!$C$11-SUMIFS(Allocations!M$3:M$302,Allocations!$A$3:$A$302,$A$51,Allocations!$B$3:$B$302,"Time off")))</f>
        <v/>
      </c>
      <c r="M51" s="15">
        <f>IF($A$51="","",MAX(0,People!$C$11-SUMIFS(Allocations!N$3:N$302,Allocations!$A$3:$A$302,$A$51,Allocations!$B$3:$B$302,"Time off")))</f>
        <v/>
      </c>
      <c r="N51" s="15">
        <f>IF($A$51="","",MAX(0,People!$C$11-SUMIFS(Allocations!O$3:O$302,Allocations!$A$3:$A$302,$A$51,Allocations!$B$3:$B$302,"Time off")))</f>
        <v/>
      </c>
    </row>
    <row r="52">
      <c r="B52">
        <f>IF($A$51="","","Allocated")</f>
        <v/>
      </c>
      <c r="C52" s="15">
        <f>IF($A$51="","",SUMIFS(Allocations!D$3:D$302,Allocations!$A$3:$A$302,$A$51)-SUMIFS(Allocations!D$3:D$302,Allocations!$A$3:$A$302,$A$51,Allocations!$B$3:$B$302,"Time off"))</f>
        <v/>
      </c>
      <c r="D52" s="15">
        <f>IF($A$51="","",SUMIFS(Allocations!E$3:E$302,Allocations!$A$3:$A$302,$A$51)-SUMIFS(Allocations!E$3:E$302,Allocations!$A$3:$A$302,$A$51,Allocations!$B$3:$B$302,"Time off"))</f>
        <v/>
      </c>
      <c r="E52" s="15">
        <f>IF($A$51="","",SUMIFS(Allocations!F$3:F$302,Allocations!$A$3:$A$302,$A$51)-SUMIFS(Allocations!F$3:F$302,Allocations!$A$3:$A$302,$A$51,Allocations!$B$3:$B$302,"Time off"))</f>
        <v/>
      </c>
      <c r="F52" s="15">
        <f>IF($A$51="","",SUMIFS(Allocations!G$3:G$302,Allocations!$A$3:$A$302,$A$51)-SUMIFS(Allocations!G$3:G$302,Allocations!$A$3:$A$302,$A$51,Allocations!$B$3:$B$302,"Time off"))</f>
        <v/>
      </c>
      <c r="G52" s="15">
        <f>IF($A$51="","",SUMIFS(Allocations!H$3:H$302,Allocations!$A$3:$A$302,$A$51)-SUMIFS(Allocations!H$3:H$302,Allocations!$A$3:$A$302,$A$51,Allocations!$B$3:$B$302,"Time off"))</f>
        <v/>
      </c>
      <c r="H52" s="15">
        <f>IF($A$51="","",SUMIFS(Allocations!I$3:I$302,Allocations!$A$3:$A$302,$A$51)-SUMIFS(Allocations!I$3:I$302,Allocations!$A$3:$A$302,$A$51,Allocations!$B$3:$B$302,"Time off"))</f>
        <v/>
      </c>
      <c r="I52" s="15">
        <f>IF($A$51="","",SUMIFS(Allocations!J$3:J$302,Allocations!$A$3:$A$302,$A$51)-SUMIFS(Allocations!J$3:J$302,Allocations!$A$3:$A$302,$A$51,Allocations!$B$3:$B$302,"Time off"))</f>
        <v/>
      </c>
      <c r="J52" s="15">
        <f>IF($A$51="","",SUMIFS(Allocations!K$3:K$302,Allocations!$A$3:$A$302,$A$51)-SUMIFS(Allocations!K$3:K$302,Allocations!$A$3:$A$302,$A$51,Allocations!$B$3:$B$302,"Time off"))</f>
        <v/>
      </c>
      <c r="K52" s="15">
        <f>IF($A$51="","",SUMIFS(Allocations!L$3:L$302,Allocations!$A$3:$A$302,$A$51)-SUMIFS(Allocations!L$3:L$302,Allocations!$A$3:$A$302,$A$51,Allocations!$B$3:$B$302,"Time off"))</f>
        <v/>
      </c>
      <c r="L52" s="15">
        <f>IF($A$51="","",SUMIFS(Allocations!M$3:M$302,Allocations!$A$3:$A$302,$A$51)-SUMIFS(Allocations!M$3:M$302,Allocations!$A$3:$A$302,$A$51,Allocations!$B$3:$B$302,"Time off"))</f>
        <v/>
      </c>
      <c r="M52" s="15">
        <f>IF($A$51="","",SUMIFS(Allocations!N$3:N$302,Allocations!$A$3:$A$302,$A$51)-SUMIFS(Allocations!N$3:N$302,Allocations!$A$3:$A$302,$A$51,Allocations!$B$3:$B$302,"Time off"))</f>
        <v/>
      </c>
      <c r="N52" s="15">
        <f>IF($A$51="","",SUMIFS(Allocations!O$3:O$302,Allocations!$A$3:$A$302,$A$51)-SUMIFS(Allocations!O$3:O$302,Allocations!$A$3:$A$302,$A$51,Allocations!$B$3:$B$302,"Time off"))</f>
        <v/>
      </c>
    </row>
    <row r="53">
      <c r="B53">
        <f>IF($A$51="","","Confirmed")</f>
        <v/>
      </c>
      <c r="C53" s="15">
        <f>IF($A$51="","",SUMIFS(Allocations!D$3:D$302,Allocations!$A$3:$A$302,$A$51,Allocations!$C$3:$C$302,"Confirmed"))</f>
        <v/>
      </c>
      <c r="D53" s="15">
        <f>IF($A$51="","",SUMIFS(Allocations!E$3:E$302,Allocations!$A$3:$A$302,$A$51,Allocations!$C$3:$C$302,"Confirmed"))</f>
        <v/>
      </c>
      <c r="E53" s="15">
        <f>IF($A$51="","",SUMIFS(Allocations!F$3:F$302,Allocations!$A$3:$A$302,$A$51,Allocations!$C$3:$C$302,"Confirmed"))</f>
        <v/>
      </c>
      <c r="F53" s="15">
        <f>IF($A$51="","",SUMIFS(Allocations!G$3:G$302,Allocations!$A$3:$A$302,$A$51,Allocations!$C$3:$C$302,"Confirmed"))</f>
        <v/>
      </c>
      <c r="G53" s="15">
        <f>IF($A$51="","",SUMIFS(Allocations!H$3:H$302,Allocations!$A$3:$A$302,$A$51,Allocations!$C$3:$C$302,"Confirmed"))</f>
        <v/>
      </c>
      <c r="H53" s="15">
        <f>IF($A$51="","",SUMIFS(Allocations!I$3:I$302,Allocations!$A$3:$A$302,$A$51,Allocations!$C$3:$C$302,"Confirmed"))</f>
        <v/>
      </c>
      <c r="I53" s="15">
        <f>IF($A$51="","",SUMIFS(Allocations!J$3:J$302,Allocations!$A$3:$A$302,$A$51,Allocations!$C$3:$C$302,"Confirmed"))</f>
        <v/>
      </c>
      <c r="J53" s="15">
        <f>IF($A$51="","",SUMIFS(Allocations!K$3:K$302,Allocations!$A$3:$A$302,$A$51,Allocations!$C$3:$C$302,"Confirmed"))</f>
        <v/>
      </c>
      <c r="K53" s="15">
        <f>IF($A$51="","",SUMIFS(Allocations!L$3:L$302,Allocations!$A$3:$A$302,$A$51,Allocations!$C$3:$C$302,"Confirmed"))</f>
        <v/>
      </c>
      <c r="L53" s="15">
        <f>IF($A$51="","",SUMIFS(Allocations!M$3:M$302,Allocations!$A$3:$A$302,$A$51,Allocations!$C$3:$C$302,"Confirmed"))</f>
        <v/>
      </c>
      <c r="M53" s="15">
        <f>IF($A$51="","",SUMIFS(Allocations!N$3:N$302,Allocations!$A$3:$A$302,$A$51,Allocations!$C$3:$C$302,"Confirmed"))</f>
        <v/>
      </c>
      <c r="N53" s="15">
        <f>IF($A$51="","",SUMIFS(Allocations!O$3:O$302,Allocations!$A$3:$A$302,$A$51,Allocations!$C$3:$C$302,"Confirmed"))</f>
        <v/>
      </c>
    </row>
    <row r="54">
      <c r="B54">
        <f>IF($A$51="","","% allocated")</f>
        <v/>
      </c>
      <c r="C54" s="16">
        <f>IF($A$51="","",IF(C51=0,"",C52/C51))</f>
        <v/>
      </c>
      <c r="D54" s="16">
        <f>IF($A$51="","",IF(D51=0,"",D52/D51))</f>
        <v/>
      </c>
      <c r="E54" s="16">
        <f>IF($A$51="","",IF(E51=0,"",E52/E51))</f>
        <v/>
      </c>
      <c r="F54" s="16">
        <f>IF($A$51="","",IF(F51=0,"",F52/F51))</f>
        <v/>
      </c>
      <c r="G54" s="16">
        <f>IF($A$51="","",IF(G51=0,"",G52/G51))</f>
        <v/>
      </c>
      <c r="H54" s="16">
        <f>IF($A$51="","",IF(H51=0,"",H52/H51))</f>
        <v/>
      </c>
      <c r="I54" s="16">
        <f>IF($A$51="","",IF(I51=0,"",I52/I51))</f>
        <v/>
      </c>
      <c r="J54" s="16">
        <f>IF($A$51="","",IF(J51=0,"",J52/J51))</f>
        <v/>
      </c>
      <c r="K54" s="16">
        <f>IF($A$51="","",IF(K51=0,"",K52/K51))</f>
        <v/>
      </c>
      <c r="L54" s="16">
        <f>IF($A$51="","",IF(L51=0,"",L52/L51))</f>
        <v/>
      </c>
      <c r="M54" s="16">
        <f>IF($A$51="","",IF(M51=0,"",M52/M51))</f>
        <v/>
      </c>
      <c r="N54" s="16">
        <f>IF($A$51="","",IF(N51=0,"",N52/N51))</f>
        <v/>
      </c>
    </row>
    <row r="55">
      <c r="B55">
        <f>IF($A$51="","","Status")</f>
        <v/>
      </c>
      <c r="C55">
        <f>IF($A$51="","",IF(C51=0,IF(C52&gt;0,"Booked while off","Off"),IF(C54&gt;OverAbove,"Over",IF(C54&lt;UnderBelow,"Under","OK"))))</f>
        <v/>
      </c>
      <c r="D55">
        <f>IF($A$51="","",IF(D51=0,IF(D52&gt;0,"Booked while off","Off"),IF(D54&gt;OverAbove,"Over",IF(D54&lt;UnderBelow,"Under","OK"))))</f>
        <v/>
      </c>
      <c r="E55">
        <f>IF($A$51="","",IF(E51=0,IF(E52&gt;0,"Booked while off","Off"),IF(E54&gt;OverAbove,"Over",IF(E54&lt;UnderBelow,"Under","OK"))))</f>
        <v/>
      </c>
      <c r="F55">
        <f>IF($A$51="","",IF(F51=0,IF(F52&gt;0,"Booked while off","Off"),IF(F54&gt;OverAbove,"Over",IF(F54&lt;UnderBelow,"Under","OK"))))</f>
        <v/>
      </c>
      <c r="G55">
        <f>IF($A$51="","",IF(G51=0,IF(G52&gt;0,"Booked while off","Off"),IF(G54&gt;OverAbove,"Over",IF(G54&lt;UnderBelow,"Under","OK"))))</f>
        <v/>
      </c>
      <c r="H55">
        <f>IF($A$51="","",IF(H51=0,IF(H52&gt;0,"Booked while off","Off"),IF(H54&gt;OverAbove,"Over",IF(H54&lt;UnderBelow,"Under","OK"))))</f>
        <v/>
      </c>
      <c r="I55">
        <f>IF($A$51="","",IF(I51=0,IF(I52&gt;0,"Booked while off","Off"),IF(I54&gt;OverAbove,"Over",IF(I54&lt;UnderBelow,"Under","OK"))))</f>
        <v/>
      </c>
      <c r="J55">
        <f>IF($A$51="","",IF(J51=0,IF(J52&gt;0,"Booked while off","Off"),IF(J54&gt;OverAbove,"Over",IF(J54&lt;UnderBelow,"Under","OK"))))</f>
        <v/>
      </c>
      <c r="K55">
        <f>IF($A$51="","",IF(K51=0,IF(K52&gt;0,"Booked while off","Off"),IF(K54&gt;OverAbove,"Over",IF(K54&lt;UnderBelow,"Under","OK"))))</f>
        <v/>
      </c>
      <c r="L55">
        <f>IF($A$51="","",IF(L51=0,IF(L52&gt;0,"Booked while off","Off"),IF(L54&gt;OverAbove,"Over",IF(L54&lt;UnderBelow,"Under","OK"))))</f>
        <v/>
      </c>
      <c r="M55">
        <f>IF($A$51="","",IF(M51=0,IF(M52&gt;0,"Booked while off","Off"),IF(M54&gt;OverAbove,"Over",IF(M54&lt;UnderBelow,"Under","OK"))))</f>
        <v/>
      </c>
      <c r="N55">
        <f>IF($A$51="","",IF(N51=0,IF(N52&gt;0,"Booked while off","Off"),IF(N54&gt;OverAbove,"Over",IF(N54&lt;UnderBelow,"Under","OK"))))</f>
        <v/>
      </c>
    </row>
    <row r="56"/>
    <row r="57">
      <c r="A57" s="2">
        <f>IF(People!$A$12="","",People!$A$12)</f>
        <v/>
      </c>
      <c r="B57">
        <f>IF($A$57="","","Available")</f>
        <v/>
      </c>
      <c r="C57" s="15">
        <f>IF($A$57="","",MAX(0,People!$C$12-SUMIFS(Allocations!D$3:D$302,Allocations!$A$3:$A$302,$A$57,Allocations!$B$3:$B$302,"Time off")))</f>
        <v/>
      </c>
      <c r="D57" s="15">
        <f>IF($A$57="","",MAX(0,People!$C$12-SUMIFS(Allocations!E$3:E$302,Allocations!$A$3:$A$302,$A$57,Allocations!$B$3:$B$302,"Time off")))</f>
        <v/>
      </c>
      <c r="E57" s="15">
        <f>IF($A$57="","",MAX(0,People!$C$12-SUMIFS(Allocations!F$3:F$302,Allocations!$A$3:$A$302,$A$57,Allocations!$B$3:$B$302,"Time off")))</f>
        <v/>
      </c>
      <c r="F57" s="15">
        <f>IF($A$57="","",MAX(0,People!$C$12-SUMIFS(Allocations!G$3:G$302,Allocations!$A$3:$A$302,$A$57,Allocations!$B$3:$B$302,"Time off")))</f>
        <v/>
      </c>
      <c r="G57" s="15">
        <f>IF($A$57="","",MAX(0,People!$C$12-SUMIFS(Allocations!H$3:H$302,Allocations!$A$3:$A$302,$A$57,Allocations!$B$3:$B$302,"Time off")))</f>
        <v/>
      </c>
      <c r="H57" s="15">
        <f>IF($A$57="","",MAX(0,People!$C$12-SUMIFS(Allocations!I$3:I$302,Allocations!$A$3:$A$302,$A$57,Allocations!$B$3:$B$302,"Time off")))</f>
        <v/>
      </c>
      <c r="I57" s="15">
        <f>IF($A$57="","",MAX(0,People!$C$12-SUMIFS(Allocations!J$3:J$302,Allocations!$A$3:$A$302,$A$57,Allocations!$B$3:$B$302,"Time off")))</f>
        <v/>
      </c>
      <c r="J57" s="15">
        <f>IF($A$57="","",MAX(0,People!$C$12-SUMIFS(Allocations!K$3:K$302,Allocations!$A$3:$A$302,$A$57,Allocations!$B$3:$B$302,"Time off")))</f>
        <v/>
      </c>
      <c r="K57" s="15">
        <f>IF($A$57="","",MAX(0,People!$C$12-SUMIFS(Allocations!L$3:L$302,Allocations!$A$3:$A$302,$A$57,Allocations!$B$3:$B$302,"Time off")))</f>
        <v/>
      </c>
      <c r="L57" s="15">
        <f>IF($A$57="","",MAX(0,People!$C$12-SUMIFS(Allocations!M$3:M$302,Allocations!$A$3:$A$302,$A$57,Allocations!$B$3:$B$302,"Time off")))</f>
        <v/>
      </c>
      <c r="M57" s="15">
        <f>IF($A$57="","",MAX(0,People!$C$12-SUMIFS(Allocations!N$3:N$302,Allocations!$A$3:$A$302,$A$57,Allocations!$B$3:$B$302,"Time off")))</f>
        <v/>
      </c>
      <c r="N57" s="15">
        <f>IF($A$57="","",MAX(0,People!$C$12-SUMIFS(Allocations!O$3:O$302,Allocations!$A$3:$A$302,$A$57,Allocations!$B$3:$B$302,"Time off")))</f>
        <v/>
      </c>
    </row>
    <row r="58">
      <c r="B58">
        <f>IF($A$57="","","Allocated")</f>
        <v/>
      </c>
      <c r="C58" s="15">
        <f>IF($A$57="","",SUMIFS(Allocations!D$3:D$302,Allocations!$A$3:$A$302,$A$57)-SUMIFS(Allocations!D$3:D$302,Allocations!$A$3:$A$302,$A$57,Allocations!$B$3:$B$302,"Time off"))</f>
        <v/>
      </c>
      <c r="D58" s="15">
        <f>IF($A$57="","",SUMIFS(Allocations!E$3:E$302,Allocations!$A$3:$A$302,$A$57)-SUMIFS(Allocations!E$3:E$302,Allocations!$A$3:$A$302,$A$57,Allocations!$B$3:$B$302,"Time off"))</f>
        <v/>
      </c>
      <c r="E58" s="15">
        <f>IF($A$57="","",SUMIFS(Allocations!F$3:F$302,Allocations!$A$3:$A$302,$A$57)-SUMIFS(Allocations!F$3:F$302,Allocations!$A$3:$A$302,$A$57,Allocations!$B$3:$B$302,"Time off"))</f>
        <v/>
      </c>
      <c r="F58" s="15">
        <f>IF($A$57="","",SUMIFS(Allocations!G$3:G$302,Allocations!$A$3:$A$302,$A$57)-SUMIFS(Allocations!G$3:G$302,Allocations!$A$3:$A$302,$A$57,Allocations!$B$3:$B$302,"Time off"))</f>
        <v/>
      </c>
      <c r="G58" s="15">
        <f>IF($A$57="","",SUMIFS(Allocations!H$3:H$302,Allocations!$A$3:$A$302,$A$57)-SUMIFS(Allocations!H$3:H$302,Allocations!$A$3:$A$302,$A$57,Allocations!$B$3:$B$302,"Time off"))</f>
        <v/>
      </c>
      <c r="H58" s="15">
        <f>IF($A$57="","",SUMIFS(Allocations!I$3:I$302,Allocations!$A$3:$A$302,$A$57)-SUMIFS(Allocations!I$3:I$302,Allocations!$A$3:$A$302,$A$57,Allocations!$B$3:$B$302,"Time off"))</f>
        <v/>
      </c>
      <c r="I58" s="15">
        <f>IF($A$57="","",SUMIFS(Allocations!J$3:J$302,Allocations!$A$3:$A$302,$A$57)-SUMIFS(Allocations!J$3:J$302,Allocations!$A$3:$A$302,$A$57,Allocations!$B$3:$B$302,"Time off"))</f>
        <v/>
      </c>
      <c r="J58" s="15">
        <f>IF($A$57="","",SUMIFS(Allocations!K$3:K$302,Allocations!$A$3:$A$302,$A$57)-SUMIFS(Allocations!K$3:K$302,Allocations!$A$3:$A$302,$A$57,Allocations!$B$3:$B$302,"Time off"))</f>
        <v/>
      </c>
      <c r="K58" s="15">
        <f>IF($A$57="","",SUMIFS(Allocations!L$3:L$302,Allocations!$A$3:$A$302,$A$57)-SUMIFS(Allocations!L$3:L$302,Allocations!$A$3:$A$302,$A$57,Allocations!$B$3:$B$302,"Time off"))</f>
        <v/>
      </c>
      <c r="L58" s="15">
        <f>IF($A$57="","",SUMIFS(Allocations!M$3:M$302,Allocations!$A$3:$A$302,$A$57)-SUMIFS(Allocations!M$3:M$302,Allocations!$A$3:$A$302,$A$57,Allocations!$B$3:$B$302,"Time off"))</f>
        <v/>
      </c>
      <c r="M58" s="15">
        <f>IF($A$57="","",SUMIFS(Allocations!N$3:N$302,Allocations!$A$3:$A$302,$A$57)-SUMIFS(Allocations!N$3:N$302,Allocations!$A$3:$A$302,$A$57,Allocations!$B$3:$B$302,"Time off"))</f>
        <v/>
      </c>
      <c r="N58" s="15">
        <f>IF($A$57="","",SUMIFS(Allocations!O$3:O$302,Allocations!$A$3:$A$302,$A$57)-SUMIFS(Allocations!O$3:O$302,Allocations!$A$3:$A$302,$A$57,Allocations!$B$3:$B$302,"Time off"))</f>
        <v/>
      </c>
    </row>
    <row r="59">
      <c r="B59">
        <f>IF($A$57="","","Confirmed")</f>
        <v/>
      </c>
      <c r="C59" s="15">
        <f>IF($A$57="","",SUMIFS(Allocations!D$3:D$302,Allocations!$A$3:$A$302,$A$57,Allocations!$C$3:$C$302,"Confirmed"))</f>
        <v/>
      </c>
      <c r="D59" s="15">
        <f>IF($A$57="","",SUMIFS(Allocations!E$3:E$302,Allocations!$A$3:$A$302,$A$57,Allocations!$C$3:$C$302,"Confirmed"))</f>
        <v/>
      </c>
      <c r="E59" s="15">
        <f>IF($A$57="","",SUMIFS(Allocations!F$3:F$302,Allocations!$A$3:$A$302,$A$57,Allocations!$C$3:$C$302,"Confirmed"))</f>
        <v/>
      </c>
      <c r="F59" s="15">
        <f>IF($A$57="","",SUMIFS(Allocations!G$3:G$302,Allocations!$A$3:$A$302,$A$57,Allocations!$C$3:$C$302,"Confirmed"))</f>
        <v/>
      </c>
      <c r="G59" s="15">
        <f>IF($A$57="","",SUMIFS(Allocations!H$3:H$302,Allocations!$A$3:$A$302,$A$57,Allocations!$C$3:$C$302,"Confirmed"))</f>
        <v/>
      </c>
      <c r="H59" s="15">
        <f>IF($A$57="","",SUMIFS(Allocations!I$3:I$302,Allocations!$A$3:$A$302,$A$57,Allocations!$C$3:$C$302,"Confirmed"))</f>
        <v/>
      </c>
      <c r="I59" s="15">
        <f>IF($A$57="","",SUMIFS(Allocations!J$3:J$302,Allocations!$A$3:$A$302,$A$57,Allocations!$C$3:$C$302,"Confirmed"))</f>
        <v/>
      </c>
      <c r="J59" s="15">
        <f>IF($A$57="","",SUMIFS(Allocations!K$3:K$302,Allocations!$A$3:$A$302,$A$57,Allocations!$C$3:$C$302,"Confirmed"))</f>
        <v/>
      </c>
      <c r="K59" s="15">
        <f>IF($A$57="","",SUMIFS(Allocations!L$3:L$302,Allocations!$A$3:$A$302,$A$57,Allocations!$C$3:$C$302,"Confirmed"))</f>
        <v/>
      </c>
      <c r="L59" s="15">
        <f>IF($A$57="","",SUMIFS(Allocations!M$3:M$302,Allocations!$A$3:$A$302,$A$57,Allocations!$C$3:$C$302,"Confirmed"))</f>
        <v/>
      </c>
      <c r="M59" s="15">
        <f>IF($A$57="","",SUMIFS(Allocations!N$3:N$302,Allocations!$A$3:$A$302,$A$57,Allocations!$C$3:$C$302,"Confirmed"))</f>
        <v/>
      </c>
      <c r="N59" s="15">
        <f>IF($A$57="","",SUMIFS(Allocations!O$3:O$302,Allocations!$A$3:$A$302,$A$57,Allocations!$C$3:$C$302,"Confirmed"))</f>
        <v/>
      </c>
    </row>
    <row r="60">
      <c r="B60">
        <f>IF($A$57="","","% allocated")</f>
        <v/>
      </c>
      <c r="C60" s="16">
        <f>IF($A$57="","",IF(C57=0,"",C58/C57))</f>
        <v/>
      </c>
      <c r="D60" s="16">
        <f>IF($A$57="","",IF(D57=0,"",D58/D57))</f>
        <v/>
      </c>
      <c r="E60" s="16">
        <f>IF($A$57="","",IF(E57=0,"",E58/E57))</f>
        <v/>
      </c>
      <c r="F60" s="16">
        <f>IF($A$57="","",IF(F57=0,"",F58/F57))</f>
        <v/>
      </c>
      <c r="G60" s="16">
        <f>IF($A$57="","",IF(G57=0,"",G58/G57))</f>
        <v/>
      </c>
      <c r="H60" s="16">
        <f>IF($A$57="","",IF(H57=0,"",H58/H57))</f>
        <v/>
      </c>
      <c r="I60" s="16">
        <f>IF($A$57="","",IF(I57=0,"",I58/I57))</f>
        <v/>
      </c>
      <c r="J60" s="16">
        <f>IF($A$57="","",IF(J57=0,"",J58/J57))</f>
        <v/>
      </c>
      <c r="K60" s="16">
        <f>IF($A$57="","",IF(K57=0,"",K58/K57))</f>
        <v/>
      </c>
      <c r="L60" s="16">
        <f>IF($A$57="","",IF(L57=0,"",L58/L57))</f>
        <v/>
      </c>
      <c r="M60" s="16">
        <f>IF($A$57="","",IF(M57=0,"",M58/M57))</f>
        <v/>
      </c>
      <c r="N60" s="16">
        <f>IF($A$57="","",IF(N57=0,"",N58/N57))</f>
        <v/>
      </c>
    </row>
    <row r="61">
      <c r="B61">
        <f>IF($A$57="","","Status")</f>
        <v/>
      </c>
      <c r="C61">
        <f>IF($A$57="","",IF(C57=0,IF(C58&gt;0,"Booked while off","Off"),IF(C60&gt;OverAbove,"Over",IF(C60&lt;UnderBelow,"Under","OK"))))</f>
        <v/>
      </c>
      <c r="D61">
        <f>IF($A$57="","",IF(D57=0,IF(D58&gt;0,"Booked while off","Off"),IF(D60&gt;OverAbove,"Over",IF(D60&lt;UnderBelow,"Under","OK"))))</f>
        <v/>
      </c>
      <c r="E61">
        <f>IF($A$57="","",IF(E57=0,IF(E58&gt;0,"Booked while off","Off"),IF(E60&gt;OverAbove,"Over",IF(E60&lt;UnderBelow,"Under","OK"))))</f>
        <v/>
      </c>
      <c r="F61">
        <f>IF($A$57="","",IF(F57=0,IF(F58&gt;0,"Booked while off","Off"),IF(F60&gt;OverAbove,"Over",IF(F60&lt;UnderBelow,"Under","OK"))))</f>
        <v/>
      </c>
      <c r="G61">
        <f>IF($A$57="","",IF(G57=0,IF(G58&gt;0,"Booked while off","Off"),IF(G60&gt;OverAbove,"Over",IF(G60&lt;UnderBelow,"Under","OK"))))</f>
        <v/>
      </c>
      <c r="H61">
        <f>IF($A$57="","",IF(H57=0,IF(H58&gt;0,"Booked while off","Off"),IF(H60&gt;OverAbove,"Over",IF(H60&lt;UnderBelow,"Under","OK"))))</f>
        <v/>
      </c>
      <c r="I61">
        <f>IF($A$57="","",IF(I57=0,IF(I58&gt;0,"Booked while off","Off"),IF(I60&gt;OverAbove,"Over",IF(I60&lt;UnderBelow,"Under","OK"))))</f>
        <v/>
      </c>
      <c r="J61">
        <f>IF($A$57="","",IF(J57=0,IF(J58&gt;0,"Booked while off","Off"),IF(J60&gt;OverAbove,"Over",IF(J60&lt;UnderBelow,"Under","OK"))))</f>
        <v/>
      </c>
      <c r="K61">
        <f>IF($A$57="","",IF(K57=0,IF(K58&gt;0,"Booked while off","Off"),IF(K60&gt;OverAbove,"Over",IF(K60&lt;UnderBelow,"Under","OK"))))</f>
        <v/>
      </c>
      <c r="L61">
        <f>IF($A$57="","",IF(L57=0,IF(L58&gt;0,"Booked while off","Off"),IF(L60&gt;OverAbove,"Over",IF(L60&lt;UnderBelow,"Under","OK"))))</f>
        <v/>
      </c>
      <c r="M61">
        <f>IF($A$57="","",IF(M57=0,IF(M58&gt;0,"Booked while off","Off"),IF(M60&gt;OverAbove,"Over",IF(M60&lt;UnderBelow,"Under","OK"))))</f>
        <v/>
      </c>
      <c r="N61">
        <f>IF($A$57="","",IF(N57=0,IF(N58&gt;0,"Booked while off","Off"),IF(N60&gt;OverAbove,"Over",IF(N60&lt;UnderBelow,"Under","OK"))))</f>
        <v/>
      </c>
    </row>
    <row r="62"/>
    <row r="63">
      <c r="A63" s="2">
        <f>IF(People!$A$13="","",People!$A$13)</f>
        <v/>
      </c>
      <c r="B63">
        <f>IF($A$63="","","Available")</f>
        <v/>
      </c>
      <c r="C63" s="15">
        <f>IF($A$63="","",MAX(0,People!$C$13-SUMIFS(Allocations!D$3:D$302,Allocations!$A$3:$A$302,$A$63,Allocations!$B$3:$B$302,"Time off")))</f>
        <v/>
      </c>
      <c r="D63" s="15">
        <f>IF($A$63="","",MAX(0,People!$C$13-SUMIFS(Allocations!E$3:E$302,Allocations!$A$3:$A$302,$A$63,Allocations!$B$3:$B$302,"Time off")))</f>
        <v/>
      </c>
      <c r="E63" s="15">
        <f>IF($A$63="","",MAX(0,People!$C$13-SUMIFS(Allocations!F$3:F$302,Allocations!$A$3:$A$302,$A$63,Allocations!$B$3:$B$302,"Time off")))</f>
        <v/>
      </c>
      <c r="F63" s="15">
        <f>IF($A$63="","",MAX(0,People!$C$13-SUMIFS(Allocations!G$3:G$302,Allocations!$A$3:$A$302,$A$63,Allocations!$B$3:$B$302,"Time off")))</f>
        <v/>
      </c>
      <c r="G63" s="15">
        <f>IF($A$63="","",MAX(0,People!$C$13-SUMIFS(Allocations!H$3:H$302,Allocations!$A$3:$A$302,$A$63,Allocations!$B$3:$B$302,"Time off")))</f>
        <v/>
      </c>
      <c r="H63" s="15">
        <f>IF($A$63="","",MAX(0,People!$C$13-SUMIFS(Allocations!I$3:I$302,Allocations!$A$3:$A$302,$A$63,Allocations!$B$3:$B$302,"Time off")))</f>
        <v/>
      </c>
      <c r="I63" s="15">
        <f>IF($A$63="","",MAX(0,People!$C$13-SUMIFS(Allocations!J$3:J$302,Allocations!$A$3:$A$302,$A$63,Allocations!$B$3:$B$302,"Time off")))</f>
        <v/>
      </c>
      <c r="J63" s="15">
        <f>IF($A$63="","",MAX(0,People!$C$13-SUMIFS(Allocations!K$3:K$302,Allocations!$A$3:$A$302,$A$63,Allocations!$B$3:$B$302,"Time off")))</f>
        <v/>
      </c>
      <c r="K63" s="15">
        <f>IF($A$63="","",MAX(0,People!$C$13-SUMIFS(Allocations!L$3:L$302,Allocations!$A$3:$A$302,$A$63,Allocations!$B$3:$B$302,"Time off")))</f>
        <v/>
      </c>
      <c r="L63" s="15">
        <f>IF($A$63="","",MAX(0,People!$C$13-SUMIFS(Allocations!M$3:M$302,Allocations!$A$3:$A$302,$A$63,Allocations!$B$3:$B$302,"Time off")))</f>
        <v/>
      </c>
      <c r="M63" s="15">
        <f>IF($A$63="","",MAX(0,People!$C$13-SUMIFS(Allocations!N$3:N$302,Allocations!$A$3:$A$302,$A$63,Allocations!$B$3:$B$302,"Time off")))</f>
        <v/>
      </c>
      <c r="N63" s="15">
        <f>IF($A$63="","",MAX(0,People!$C$13-SUMIFS(Allocations!O$3:O$302,Allocations!$A$3:$A$302,$A$63,Allocations!$B$3:$B$302,"Time off")))</f>
        <v/>
      </c>
    </row>
    <row r="64">
      <c r="B64">
        <f>IF($A$63="","","Allocated")</f>
        <v/>
      </c>
      <c r="C64" s="15">
        <f>IF($A$63="","",SUMIFS(Allocations!D$3:D$302,Allocations!$A$3:$A$302,$A$63)-SUMIFS(Allocations!D$3:D$302,Allocations!$A$3:$A$302,$A$63,Allocations!$B$3:$B$302,"Time off"))</f>
        <v/>
      </c>
      <c r="D64" s="15">
        <f>IF($A$63="","",SUMIFS(Allocations!E$3:E$302,Allocations!$A$3:$A$302,$A$63)-SUMIFS(Allocations!E$3:E$302,Allocations!$A$3:$A$302,$A$63,Allocations!$B$3:$B$302,"Time off"))</f>
        <v/>
      </c>
      <c r="E64" s="15">
        <f>IF($A$63="","",SUMIFS(Allocations!F$3:F$302,Allocations!$A$3:$A$302,$A$63)-SUMIFS(Allocations!F$3:F$302,Allocations!$A$3:$A$302,$A$63,Allocations!$B$3:$B$302,"Time off"))</f>
        <v/>
      </c>
      <c r="F64" s="15">
        <f>IF($A$63="","",SUMIFS(Allocations!G$3:G$302,Allocations!$A$3:$A$302,$A$63)-SUMIFS(Allocations!G$3:G$302,Allocations!$A$3:$A$302,$A$63,Allocations!$B$3:$B$302,"Time off"))</f>
        <v/>
      </c>
      <c r="G64" s="15">
        <f>IF($A$63="","",SUMIFS(Allocations!H$3:H$302,Allocations!$A$3:$A$302,$A$63)-SUMIFS(Allocations!H$3:H$302,Allocations!$A$3:$A$302,$A$63,Allocations!$B$3:$B$302,"Time off"))</f>
        <v/>
      </c>
      <c r="H64" s="15">
        <f>IF($A$63="","",SUMIFS(Allocations!I$3:I$302,Allocations!$A$3:$A$302,$A$63)-SUMIFS(Allocations!I$3:I$302,Allocations!$A$3:$A$302,$A$63,Allocations!$B$3:$B$302,"Time off"))</f>
        <v/>
      </c>
      <c r="I64" s="15">
        <f>IF($A$63="","",SUMIFS(Allocations!J$3:J$302,Allocations!$A$3:$A$302,$A$63)-SUMIFS(Allocations!J$3:J$302,Allocations!$A$3:$A$302,$A$63,Allocations!$B$3:$B$302,"Time off"))</f>
        <v/>
      </c>
      <c r="J64" s="15">
        <f>IF($A$63="","",SUMIFS(Allocations!K$3:K$302,Allocations!$A$3:$A$302,$A$63)-SUMIFS(Allocations!K$3:K$302,Allocations!$A$3:$A$302,$A$63,Allocations!$B$3:$B$302,"Time off"))</f>
        <v/>
      </c>
      <c r="K64" s="15">
        <f>IF($A$63="","",SUMIFS(Allocations!L$3:L$302,Allocations!$A$3:$A$302,$A$63)-SUMIFS(Allocations!L$3:L$302,Allocations!$A$3:$A$302,$A$63,Allocations!$B$3:$B$302,"Time off"))</f>
        <v/>
      </c>
      <c r="L64" s="15">
        <f>IF($A$63="","",SUMIFS(Allocations!M$3:M$302,Allocations!$A$3:$A$302,$A$63)-SUMIFS(Allocations!M$3:M$302,Allocations!$A$3:$A$302,$A$63,Allocations!$B$3:$B$302,"Time off"))</f>
        <v/>
      </c>
      <c r="M64" s="15">
        <f>IF($A$63="","",SUMIFS(Allocations!N$3:N$302,Allocations!$A$3:$A$302,$A$63)-SUMIFS(Allocations!N$3:N$302,Allocations!$A$3:$A$302,$A$63,Allocations!$B$3:$B$302,"Time off"))</f>
        <v/>
      </c>
      <c r="N64" s="15">
        <f>IF($A$63="","",SUMIFS(Allocations!O$3:O$302,Allocations!$A$3:$A$302,$A$63)-SUMIFS(Allocations!O$3:O$302,Allocations!$A$3:$A$302,$A$63,Allocations!$B$3:$B$302,"Time off"))</f>
        <v/>
      </c>
    </row>
    <row r="65">
      <c r="B65">
        <f>IF($A$63="","","Confirmed")</f>
        <v/>
      </c>
      <c r="C65" s="15">
        <f>IF($A$63="","",SUMIFS(Allocations!D$3:D$302,Allocations!$A$3:$A$302,$A$63,Allocations!$C$3:$C$302,"Confirmed"))</f>
        <v/>
      </c>
      <c r="D65" s="15">
        <f>IF($A$63="","",SUMIFS(Allocations!E$3:E$302,Allocations!$A$3:$A$302,$A$63,Allocations!$C$3:$C$302,"Confirmed"))</f>
        <v/>
      </c>
      <c r="E65" s="15">
        <f>IF($A$63="","",SUMIFS(Allocations!F$3:F$302,Allocations!$A$3:$A$302,$A$63,Allocations!$C$3:$C$302,"Confirmed"))</f>
        <v/>
      </c>
      <c r="F65" s="15">
        <f>IF($A$63="","",SUMIFS(Allocations!G$3:G$302,Allocations!$A$3:$A$302,$A$63,Allocations!$C$3:$C$302,"Confirmed"))</f>
        <v/>
      </c>
      <c r="G65" s="15">
        <f>IF($A$63="","",SUMIFS(Allocations!H$3:H$302,Allocations!$A$3:$A$302,$A$63,Allocations!$C$3:$C$302,"Confirmed"))</f>
        <v/>
      </c>
      <c r="H65" s="15">
        <f>IF($A$63="","",SUMIFS(Allocations!I$3:I$302,Allocations!$A$3:$A$302,$A$63,Allocations!$C$3:$C$302,"Confirmed"))</f>
        <v/>
      </c>
      <c r="I65" s="15">
        <f>IF($A$63="","",SUMIFS(Allocations!J$3:J$302,Allocations!$A$3:$A$302,$A$63,Allocations!$C$3:$C$302,"Confirmed"))</f>
        <v/>
      </c>
      <c r="J65" s="15">
        <f>IF($A$63="","",SUMIFS(Allocations!K$3:K$302,Allocations!$A$3:$A$302,$A$63,Allocations!$C$3:$C$302,"Confirmed"))</f>
        <v/>
      </c>
      <c r="K65" s="15">
        <f>IF($A$63="","",SUMIFS(Allocations!L$3:L$302,Allocations!$A$3:$A$302,$A$63,Allocations!$C$3:$C$302,"Confirmed"))</f>
        <v/>
      </c>
      <c r="L65" s="15">
        <f>IF($A$63="","",SUMIFS(Allocations!M$3:M$302,Allocations!$A$3:$A$302,$A$63,Allocations!$C$3:$C$302,"Confirmed"))</f>
        <v/>
      </c>
      <c r="M65" s="15">
        <f>IF($A$63="","",SUMIFS(Allocations!N$3:N$302,Allocations!$A$3:$A$302,$A$63,Allocations!$C$3:$C$302,"Confirmed"))</f>
        <v/>
      </c>
      <c r="N65" s="15">
        <f>IF($A$63="","",SUMIFS(Allocations!O$3:O$302,Allocations!$A$3:$A$302,$A$63,Allocations!$C$3:$C$302,"Confirmed"))</f>
        <v/>
      </c>
    </row>
    <row r="66">
      <c r="B66">
        <f>IF($A$63="","","% allocated")</f>
        <v/>
      </c>
      <c r="C66" s="16">
        <f>IF($A$63="","",IF(C63=0,"",C64/C63))</f>
        <v/>
      </c>
      <c r="D66" s="16">
        <f>IF($A$63="","",IF(D63=0,"",D64/D63))</f>
        <v/>
      </c>
      <c r="E66" s="16">
        <f>IF($A$63="","",IF(E63=0,"",E64/E63))</f>
        <v/>
      </c>
      <c r="F66" s="16">
        <f>IF($A$63="","",IF(F63=0,"",F64/F63))</f>
        <v/>
      </c>
      <c r="G66" s="16">
        <f>IF($A$63="","",IF(G63=0,"",G64/G63))</f>
        <v/>
      </c>
      <c r="H66" s="16">
        <f>IF($A$63="","",IF(H63=0,"",H64/H63))</f>
        <v/>
      </c>
      <c r="I66" s="16">
        <f>IF($A$63="","",IF(I63=0,"",I64/I63))</f>
        <v/>
      </c>
      <c r="J66" s="16">
        <f>IF($A$63="","",IF(J63=0,"",J64/J63))</f>
        <v/>
      </c>
      <c r="K66" s="16">
        <f>IF($A$63="","",IF(K63=0,"",K64/K63))</f>
        <v/>
      </c>
      <c r="L66" s="16">
        <f>IF($A$63="","",IF(L63=0,"",L64/L63))</f>
        <v/>
      </c>
      <c r="M66" s="16">
        <f>IF($A$63="","",IF(M63=0,"",M64/M63))</f>
        <v/>
      </c>
      <c r="N66" s="16">
        <f>IF($A$63="","",IF(N63=0,"",N64/N63))</f>
        <v/>
      </c>
    </row>
    <row r="67">
      <c r="B67">
        <f>IF($A$63="","","Status")</f>
        <v/>
      </c>
      <c r="C67">
        <f>IF($A$63="","",IF(C63=0,IF(C64&gt;0,"Booked while off","Off"),IF(C66&gt;OverAbove,"Over",IF(C66&lt;UnderBelow,"Under","OK"))))</f>
        <v/>
      </c>
      <c r="D67">
        <f>IF($A$63="","",IF(D63=0,IF(D64&gt;0,"Booked while off","Off"),IF(D66&gt;OverAbove,"Over",IF(D66&lt;UnderBelow,"Under","OK"))))</f>
        <v/>
      </c>
      <c r="E67">
        <f>IF($A$63="","",IF(E63=0,IF(E64&gt;0,"Booked while off","Off"),IF(E66&gt;OverAbove,"Over",IF(E66&lt;UnderBelow,"Under","OK"))))</f>
        <v/>
      </c>
      <c r="F67">
        <f>IF($A$63="","",IF(F63=0,IF(F64&gt;0,"Booked while off","Off"),IF(F66&gt;OverAbove,"Over",IF(F66&lt;UnderBelow,"Under","OK"))))</f>
        <v/>
      </c>
      <c r="G67">
        <f>IF($A$63="","",IF(G63=0,IF(G64&gt;0,"Booked while off","Off"),IF(G66&gt;OverAbove,"Over",IF(G66&lt;UnderBelow,"Under","OK"))))</f>
        <v/>
      </c>
      <c r="H67">
        <f>IF($A$63="","",IF(H63=0,IF(H64&gt;0,"Booked while off","Off"),IF(H66&gt;OverAbove,"Over",IF(H66&lt;UnderBelow,"Under","OK"))))</f>
        <v/>
      </c>
      <c r="I67">
        <f>IF($A$63="","",IF(I63=0,IF(I64&gt;0,"Booked while off","Off"),IF(I66&gt;OverAbove,"Over",IF(I66&lt;UnderBelow,"Under","OK"))))</f>
        <v/>
      </c>
      <c r="J67">
        <f>IF($A$63="","",IF(J63=0,IF(J64&gt;0,"Booked while off","Off"),IF(J66&gt;OverAbove,"Over",IF(J66&lt;UnderBelow,"Under","OK"))))</f>
        <v/>
      </c>
      <c r="K67">
        <f>IF($A$63="","",IF(K63=0,IF(K64&gt;0,"Booked while off","Off"),IF(K66&gt;OverAbove,"Over",IF(K66&lt;UnderBelow,"Under","OK"))))</f>
        <v/>
      </c>
      <c r="L67">
        <f>IF($A$63="","",IF(L63=0,IF(L64&gt;0,"Booked while off","Off"),IF(L66&gt;OverAbove,"Over",IF(L66&lt;UnderBelow,"Under","OK"))))</f>
        <v/>
      </c>
      <c r="M67">
        <f>IF($A$63="","",IF(M63=0,IF(M64&gt;0,"Booked while off","Off"),IF(M66&gt;OverAbove,"Over",IF(M66&lt;UnderBelow,"Under","OK"))))</f>
        <v/>
      </c>
      <c r="N67">
        <f>IF($A$63="","",IF(N63=0,IF(N64&gt;0,"Booked while off","Off"),IF(N66&gt;OverAbove,"Over",IF(N66&lt;UnderBelow,"Under","OK"))))</f>
        <v/>
      </c>
    </row>
    <row r="68"/>
    <row r="69">
      <c r="A69" s="2">
        <f>IF(People!$A$14="","",People!$A$14)</f>
        <v/>
      </c>
      <c r="B69">
        <f>IF($A$69="","","Available")</f>
        <v/>
      </c>
      <c r="C69" s="15">
        <f>IF($A$69="","",MAX(0,People!$C$14-SUMIFS(Allocations!D$3:D$302,Allocations!$A$3:$A$302,$A$69,Allocations!$B$3:$B$302,"Time off")))</f>
        <v/>
      </c>
      <c r="D69" s="15">
        <f>IF($A$69="","",MAX(0,People!$C$14-SUMIFS(Allocations!E$3:E$302,Allocations!$A$3:$A$302,$A$69,Allocations!$B$3:$B$302,"Time off")))</f>
        <v/>
      </c>
      <c r="E69" s="15">
        <f>IF($A$69="","",MAX(0,People!$C$14-SUMIFS(Allocations!F$3:F$302,Allocations!$A$3:$A$302,$A$69,Allocations!$B$3:$B$302,"Time off")))</f>
        <v/>
      </c>
      <c r="F69" s="15">
        <f>IF($A$69="","",MAX(0,People!$C$14-SUMIFS(Allocations!G$3:G$302,Allocations!$A$3:$A$302,$A$69,Allocations!$B$3:$B$302,"Time off")))</f>
        <v/>
      </c>
      <c r="G69" s="15">
        <f>IF($A$69="","",MAX(0,People!$C$14-SUMIFS(Allocations!H$3:H$302,Allocations!$A$3:$A$302,$A$69,Allocations!$B$3:$B$302,"Time off")))</f>
        <v/>
      </c>
      <c r="H69" s="15">
        <f>IF($A$69="","",MAX(0,People!$C$14-SUMIFS(Allocations!I$3:I$302,Allocations!$A$3:$A$302,$A$69,Allocations!$B$3:$B$302,"Time off")))</f>
        <v/>
      </c>
      <c r="I69" s="15">
        <f>IF($A$69="","",MAX(0,People!$C$14-SUMIFS(Allocations!J$3:J$302,Allocations!$A$3:$A$302,$A$69,Allocations!$B$3:$B$302,"Time off")))</f>
        <v/>
      </c>
      <c r="J69" s="15">
        <f>IF($A$69="","",MAX(0,People!$C$14-SUMIFS(Allocations!K$3:K$302,Allocations!$A$3:$A$302,$A$69,Allocations!$B$3:$B$302,"Time off")))</f>
        <v/>
      </c>
      <c r="K69" s="15">
        <f>IF($A$69="","",MAX(0,People!$C$14-SUMIFS(Allocations!L$3:L$302,Allocations!$A$3:$A$302,$A$69,Allocations!$B$3:$B$302,"Time off")))</f>
        <v/>
      </c>
      <c r="L69" s="15">
        <f>IF($A$69="","",MAX(0,People!$C$14-SUMIFS(Allocations!M$3:M$302,Allocations!$A$3:$A$302,$A$69,Allocations!$B$3:$B$302,"Time off")))</f>
        <v/>
      </c>
      <c r="M69" s="15">
        <f>IF($A$69="","",MAX(0,People!$C$14-SUMIFS(Allocations!N$3:N$302,Allocations!$A$3:$A$302,$A$69,Allocations!$B$3:$B$302,"Time off")))</f>
        <v/>
      </c>
      <c r="N69" s="15">
        <f>IF($A$69="","",MAX(0,People!$C$14-SUMIFS(Allocations!O$3:O$302,Allocations!$A$3:$A$302,$A$69,Allocations!$B$3:$B$302,"Time off")))</f>
        <v/>
      </c>
    </row>
    <row r="70">
      <c r="B70">
        <f>IF($A$69="","","Allocated")</f>
        <v/>
      </c>
      <c r="C70" s="15">
        <f>IF($A$69="","",SUMIFS(Allocations!D$3:D$302,Allocations!$A$3:$A$302,$A$69)-SUMIFS(Allocations!D$3:D$302,Allocations!$A$3:$A$302,$A$69,Allocations!$B$3:$B$302,"Time off"))</f>
        <v/>
      </c>
      <c r="D70" s="15">
        <f>IF($A$69="","",SUMIFS(Allocations!E$3:E$302,Allocations!$A$3:$A$302,$A$69)-SUMIFS(Allocations!E$3:E$302,Allocations!$A$3:$A$302,$A$69,Allocations!$B$3:$B$302,"Time off"))</f>
        <v/>
      </c>
      <c r="E70" s="15">
        <f>IF($A$69="","",SUMIFS(Allocations!F$3:F$302,Allocations!$A$3:$A$302,$A$69)-SUMIFS(Allocations!F$3:F$302,Allocations!$A$3:$A$302,$A$69,Allocations!$B$3:$B$302,"Time off"))</f>
        <v/>
      </c>
      <c r="F70" s="15">
        <f>IF($A$69="","",SUMIFS(Allocations!G$3:G$302,Allocations!$A$3:$A$302,$A$69)-SUMIFS(Allocations!G$3:G$302,Allocations!$A$3:$A$302,$A$69,Allocations!$B$3:$B$302,"Time off"))</f>
        <v/>
      </c>
      <c r="G70" s="15">
        <f>IF($A$69="","",SUMIFS(Allocations!H$3:H$302,Allocations!$A$3:$A$302,$A$69)-SUMIFS(Allocations!H$3:H$302,Allocations!$A$3:$A$302,$A$69,Allocations!$B$3:$B$302,"Time off"))</f>
        <v/>
      </c>
      <c r="H70" s="15">
        <f>IF($A$69="","",SUMIFS(Allocations!I$3:I$302,Allocations!$A$3:$A$302,$A$69)-SUMIFS(Allocations!I$3:I$302,Allocations!$A$3:$A$302,$A$69,Allocations!$B$3:$B$302,"Time off"))</f>
        <v/>
      </c>
      <c r="I70" s="15">
        <f>IF($A$69="","",SUMIFS(Allocations!J$3:J$302,Allocations!$A$3:$A$302,$A$69)-SUMIFS(Allocations!J$3:J$302,Allocations!$A$3:$A$302,$A$69,Allocations!$B$3:$B$302,"Time off"))</f>
        <v/>
      </c>
      <c r="J70" s="15">
        <f>IF($A$69="","",SUMIFS(Allocations!K$3:K$302,Allocations!$A$3:$A$302,$A$69)-SUMIFS(Allocations!K$3:K$302,Allocations!$A$3:$A$302,$A$69,Allocations!$B$3:$B$302,"Time off"))</f>
        <v/>
      </c>
      <c r="K70" s="15">
        <f>IF($A$69="","",SUMIFS(Allocations!L$3:L$302,Allocations!$A$3:$A$302,$A$69)-SUMIFS(Allocations!L$3:L$302,Allocations!$A$3:$A$302,$A$69,Allocations!$B$3:$B$302,"Time off"))</f>
        <v/>
      </c>
      <c r="L70" s="15">
        <f>IF($A$69="","",SUMIFS(Allocations!M$3:M$302,Allocations!$A$3:$A$302,$A$69)-SUMIFS(Allocations!M$3:M$302,Allocations!$A$3:$A$302,$A$69,Allocations!$B$3:$B$302,"Time off"))</f>
        <v/>
      </c>
      <c r="M70" s="15">
        <f>IF($A$69="","",SUMIFS(Allocations!N$3:N$302,Allocations!$A$3:$A$302,$A$69)-SUMIFS(Allocations!N$3:N$302,Allocations!$A$3:$A$302,$A$69,Allocations!$B$3:$B$302,"Time off"))</f>
        <v/>
      </c>
      <c r="N70" s="15">
        <f>IF($A$69="","",SUMIFS(Allocations!O$3:O$302,Allocations!$A$3:$A$302,$A$69)-SUMIFS(Allocations!O$3:O$302,Allocations!$A$3:$A$302,$A$69,Allocations!$B$3:$B$302,"Time off"))</f>
        <v/>
      </c>
    </row>
    <row r="71">
      <c r="B71">
        <f>IF($A$69="","","Confirmed")</f>
        <v/>
      </c>
      <c r="C71" s="15">
        <f>IF($A$69="","",SUMIFS(Allocations!D$3:D$302,Allocations!$A$3:$A$302,$A$69,Allocations!$C$3:$C$302,"Confirmed"))</f>
        <v/>
      </c>
      <c r="D71" s="15">
        <f>IF($A$69="","",SUMIFS(Allocations!E$3:E$302,Allocations!$A$3:$A$302,$A$69,Allocations!$C$3:$C$302,"Confirmed"))</f>
        <v/>
      </c>
      <c r="E71" s="15">
        <f>IF($A$69="","",SUMIFS(Allocations!F$3:F$302,Allocations!$A$3:$A$302,$A$69,Allocations!$C$3:$C$302,"Confirmed"))</f>
        <v/>
      </c>
      <c r="F71" s="15">
        <f>IF($A$69="","",SUMIFS(Allocations!G$3:G$302,Allocations!$A$3:$A$302,$A$69,Allocations!$C$3:$C$302,"Confirmed"))</f>
        <v/>
      </c>
      <c r="G71" s="15">
        <f>IF($A$69="","",SUMIFS(Allocations!H$3:H$302,Allocations!$A$3:$A$302,$A$69,Allocations!$C$3:$C$302,"Confirmed"))</f>
        <v/>
      </c>
      <c r="H71" s="15">
        <f>IF($A$69="","",SUMIFS(Allocations!I$3:I$302,Allocations!$A$3:$A$302,$A$69,Allocations!$C$3:$C$302,"Confirmed"))</f>
        <v/>
      </c>
      <c r="I71" s="15">
        <f>IF($A$69="","",SUMIFS(Allocations!J$3:J$302,Allocations!$A$3:$A$302,$A$69,Allocations!$C$3:$C$302,"Confirmed"))</f>
        <v/>
      </c>
      <c r="J71" s="15">
        <f>IF($A$69="","",SUMIFS(Allocations!K$3:K$302,Allocations!$A$3:$A$302,$A$69,Allocations!$C$3:$C$302,"Confirmed"))</f>
        <v/>
      </c>
      <c r="K71" s="15">
        <f>IF($A$69="","",SUMIFS(Allocations!L$3:L$302,Allocations!$A$3:$A$302,$A$69,Allocations!$C$3:$C$302,"Confirmed"))</f>
        <v/>
      </c>
      <c r="L71" s="15">
        <f>IF($A$69="","",SUMIFS(Allocations!M$3:M$302,Allocations!$A$3:$A$302,$A$69,Allocations!$C$3:$C$302,"Confirmed"))</f>
        <v/>
      </c>
      <c r="M71" s="15">
        <f>IF($A$69="","",SUMIFS(Allocations!N$3:N$302,Allocations!$A$3:$A$302,$A$69,Allocations!$C$3:$C$302,"Confirmed"))</f>
        <v/>
      </c>
      <c r="N71" s="15">
        <f>IF($A$69="","",SUMIFS(Allocations!O$3:O$302,Allocations!$A$3:$A$302,$A$69,Allocations!$C$3:$C$302,"Confirmed"))</f>
        <v/>
      </c>
    </row>
    <row r="72">
      <c r="B72">
        <f>IF($A$69="","","% allocated")</f>
        <v/>
      </c>
      <c r="C72" s="16">
        <f>IF($A$69="","",IF(C69=0,"",C70/C69))</f>
        <v/>
      </c>
      <c r="D72" s="16">
        <f>IF($A$69="","",IF(D69=0,"",D70/D69))</f>
        <v/>
      </c>
      <c r="E72" s="16">
        <f>IF($A$69="","",IF(E69=0,"",E70/E69))</f>
        <v/>
      </c>
      <c r="F72" s="16">
        <f>IF($A$69="","",IF(F69=0,"",F70/F69))</f>
        <v/>
      </c>
      <c r="G72" s="16">
        <f>IF($A$69="","",IF(G69=0,"",G70/G69))</f>
        <v/>
      </c>
      <c r="H72" s="16">
        <f>IF($A$69="","",IF(H69=0,"",H70/H69))</f>
        <v/>
      </c>
      <c r="I72" s="16">
        <f>IF($A$69="","",IF(I69=0,"",I70/I69))</f>
        <v/>
      </c>
      <c r="J72" s="16">
        <f>IF($A$69="","",IF(J69=0,"",J70/J69))</f>
        <v/>
      </c>
      <c r="K72" s="16">
        <f>IF($A$69="","",IF(K69=0,"",K70/K69))</f>
        <v/>
      </c>
      <c r="L72" s="16">
        <f>IF($A$69="","",IF(L69=0,"",L70/L69))</f>
        <v/>
      </c>
      <c r="M72" s="16">
        <f>IF($A$69="","",IF(M69=0,"",M70/M69))</f>
        <v/>
      </c>
      <c r="N72" s="16">
        <f>IF($A$69="","",IF(N69=0,"",N70/N69))</f>
        <v/>
      </c>
    </row>
    <row r="73">
      <c r="B73">
        <f>IF($A$69="","","Status")</f>
        <v/>
      </c>
      <c r="C73">
        <f>IF($A$69="","",IF(C69=0,IF(C70&gt;0,"Booked while off","Off"),IF(C72&gt;OverAbove,"Over",IF(C72&lt;UnderBelow,"Under","OK"))))</f>
        <v/>
      </c>
      <c r="D73">
        <f>IF($A$69="","",IF(D69=0,IF(D70&gt;0,"Booked while off","Off"),IF(D72&gt;OverAbove,"Over",IF(D72&lt;UnderBelow,"Under","OK"))))</f>
        <v/>
      </c>
      <c r="E73">
        <f>IF($A$69="","",IF(E69=0,IF(E70&gt;0,"Booked while off","Off"),IF(E72&gt;OverAbove,"Over",IF(E72&lt;UnderBelow,"Under","OK"))))</f>
        <v/>
      </c>
      <c r="F73">
        <f>IF($A$69="","",IF(F69=0,IF(F70&gt;0,"Booked while off","Off"),IF(F72&gt;OverAbove,"Over",IF(F72&lt;UnderBelow,"Under","OK"))))</f>
        <v/>
      </c>
      <c r="G73">
        <f>IF($A$69="","",IF(G69=0,IF(G70&gt;0,"Booked while off","Off"),IF(G72&gt;OverAbove,"Over",IF(G72&lt;UnderBelow,"Under","OK"))))</f>
        <v/>
      </c>
      <c r="H73">
        <f>IF($A$69="","",IF(H69=0,IF(H70&gt;0,"Booked while off","Off"),IF(H72&gt;OverAbove,"Over",IF(H72&lt;UnderBelow,"Under","OK"))))</f>
        <v/>
      </c>
      <c r="I73">
        <f>IF($A$69="","",IF(I69=0,IF(I70&gt;0,"Booked while off","Off"),IF(I72&gt;OverAbove,"Over",IF(I72&lt;UnderBelow,"Under","OK"))))</f>
        <v/>
      </c>
      <c r="J73">
        <f>IF($A$69="","",IF(J69=0,IF(J70&gt;0,"Booked while off","Off"),IF(J72&gt;OverAbove,"Over",IF(J72&lt;UnderBelow,"Under","OK"))))</f>
        <v/>
      </c>
      <c r="K73">
        <f>IF($A$69="","",IF(K69=0,IF(K70&gt;0,"Booked while off","Off"),IF(K72&gt;OverAbove,"Over",IF(K72&lt;UnderBelow,"Under","OK"))))</f>
        <v/>
      </c>
      <c r="L73">
        <f>IF($A$69="","",IF(L69=0,IF(L70&gt;0,"Booked while off","Off"),IF(L72&gt;OverAbove,"Over",IF(L72&lt;UnderBelow,"Under","OK"))))</f>
        <v/>
      </c>
      <c r="M73">
        <f>IF($A$69="","",IF(M69=0,IF(M70&gt;0,"Booked while off","Off"),IF(M72&gt;OverAbove,"Over",IF(M72&lt;UnderBelow,"Under","OK"))))</f>
        <v/>
      </c>
      <c r="N73">
        <f>IF($A$69="","",IF(N69=0,IF(N70&gt;0,"Booked while off","Off"),IF(N72&gt;OverAbove,"Over",IF(N72&lt;UnderBelow,"Under","OK"))))</f>
        <v/>
      </c>
    </row>
    <row r="74"/>
    <row r="75">
      <c r="A75" s="2">
        <f>IF(People!$A$15="","",People!$A$15)</f>
        <v/>
      </c>
      <c r="B75">
        <f>IF($A$75="","","Available")</f>
        <v/>
      </c>
      <c r="C75" s="15">
        <f>IF($A$75="","",MAX(0,People!$C$15-SUMIFS(Allocations!D$3:D$302,Allocations!$A$3:$A$302,$A$75,Allocations!$B$3:$B$302,"Time off")))</f>
        <v/>
      </c>
      <c r="D75" s="15">
        <f>IF($A$75="","",MAX(0,People!$C$15-SUMIFS(Allocations!E$3:E$302,Allocations!$A$3:$A$302,$A$75,Allocations!$B$3:$B$302,"Time off")))</f>
        <v/>
      </c>
      <c r="E75" s="15">
        <f>IF($A$75="","",MAX(0,People!$C$15-SUMIFS(Allocations!F$3:F$302,Allocations!$A$3:$A$302,$A$75,Allocations!$B$3:$B$302,"Time off")))</f>
        <v/>
      </c>
      <c r="F75" s="15">
        <f>IF($A$75="","",MAX(0,People!$C$15-SUMIFS(Allocations!G$3:G$302,Allocations!$A$3:$A$302,$A$75,Allocations!$B$3:$B$302,"Time off")))</f>
        <v/>
      </c>
      <c r="G75" s="15">
        <f>IF($A$75="","",MAX(0,People!$C$15-SUMIFS(Allocations!H$3:H$302,Allocations!$A$3:$A$302,$A$75,Allocations!$B$3:$B$302,"Time off")))</f>
        <v/>
      </c>
      <c r="H75" s="15">
        <f>IF($A$75="","",MAX(0,People!$C$15-SUMIFS(Allocations!I$3:I$302,Allocations!$A$3:$A$302,$A$75,Allocations!$B$3:$B$302,"Time off")))</f>
        <v/>
      </c>
      <c r="I75" s="15">
        <f>IF($A$75="","",MAX(0,People!$C$15-SUMIFS(Allocations!J$3:J$302,Allocations!$A$3:$A$302,$A$75,Allocations!$B$3:$B$302,"Time off")))</f>
        <v/>
      </c>
      <c r="J75" s="15">
        <f>IF($A$75="","",MAX(0,People!$C$15-SUMIFS(Allocations!K$3:K$302,Allocations!$A$3:$A$302,$A$75,Allocations!$B$3:$B$302,"Time off")))</f>
        <v/>
      </c>
      <c r="K75" s="15">
        <f>IF($A$75="","",MAX(0,People!$C$15-SUMIFS(Allocations!L$3:L$302,Allocations!$A$3:$A$302,$A$75,Allocations!$B$3:$B$302,"Time off")))</f>
        <v/>
      </c>
      <c r="L75" s="15">
        <f>IF($A$75="","",MAX(0,People!$C$15-SUMIFS(Allocations!M$3:M$302,Allocations!$A$3:$A$302,$A$75,Allocations!$B$3:$B$302,"Time off")))</f>
        <v/>
      </c>
      <c r="M75" s="15">
        <f>IF($A$75="","",MAX(0,People!$C$15-SUMIFS(Allocations!N$3:N$302,Allocations!$A$3:$A$302,$A$75,Allocations!$B$3:$B$302,"Time off")))</f>
        <v/>
      </c>
      <c r="N75" s="15">
        <f>IF($A$75="","",MAX(0,People!$C$15-SUMIFS(Allocations!O$3:O$302,Allocations!$A$3:$A$302,$A$75,Allocations!$B$3:$B$302,"Time off")))</f>
        <v/>
      </c>
    </row>
    <row r="76">
      <c r="B76">
        <f>IF($A$75="","","Allocated")</f>
        <v/>
      </c>
      <c r="C76" s="15">
        <f>IF($A$75="","",SUMIFS(Allocations!D$3:D$302,Allocations!$A$3:$A$302,$A$75)-SUMIFS(Allocations!D$3:D$302,Allocations!$A$3:$A$302,$A$75,Allocations!$B$3:$B$302,"Time off"))</f>
        <v/>
      </c>
      <c r="D76" s="15">
        <f>IF($A$75="","",SUMIFS(Allocations!E$3:E$302,Allocations!$A$3:$A$302,$A$75)-SUMIFS(Allocations!E$3:E$302,Allocations!$A$3:$A$302,$A$75,Allocations!$B$3:$B$302,"Time off"))</f>
        <v/>
      </c>
      <c r="E76" s="15">
        <f>IF($A$75="","",SUMIFS(Allocations!F$3:F$302,Allocations!$A$3:$A$302,$A$75)-SUMIFS(Allocations!F$3:F$302,Allocations!$A$3:$A$302,$A$75,Allocations!$B$3:$B$302,"Time off"))</f>
        <v/>
      </c>
      <c r="F76" s="15">
        <f>IF($A$75="","",SUMIFS(Allocations!G$3:G$302,Allocations!$A$3:$A$302,$A$75)-SUMIFS(Allocations!G$3:G$302,Allocations!$A$3:$A$302,$A$75,Allocations!$B$3:$B$302,"Time off"))</f>
        <v/>
      </c>
      <c r="G76" s="15">
        <f>IF($A$75="","",SUMIFS(Allocations!H$3:H$302,Allocations!$A$3:$A$302,$A$75)-SUMIFS(Allocations!H$3:H$302,Allocations!$A$3:$A$302,$A$75,Allocations!$B$3:$B$302,"Time off"))</f>
        <v/>
      </c>
      <c r="H76" s="15">
        <f>IF($A$75="","",SUMIFS(Allocations!I$3:I$302,Allocations!$A$3:$A$302,$A$75)-SUMIFS(Allocations!I$3:I$302,Allocations!$A$3:$A$302,$A$75,Allocations!$B$3:$B$302,"Time off"))</f>
        <v/>
      </c>
      <c r="I76" s="15">
        <f>IF($A$75="","",SUMIFS(Allocations!J$3:J$302,Allocations!$A$3:$A$302,$A$75)-SUMIFS(Allocations!J$3:J$302,Allocations!$A$3:$A$302,$A$75,Allocations!$B$3:$B$302,"Time off"))</f>
        <v/>
      </c>
      <c r="J76" s="15">
        <f>IF($A$75="","",SUMIFS(Allocations!K$3:K$302,Allocations!$A$3:$A$302,$A$75)-SUMIFS(Allocations!K$3:K$302,Allocations!$A$3:$A$302,$A$75,Allocations!$B$3:$B$302,"Time off"))</f>
        <v/>
      </c>
      <c r="K76" s="15">
        <f>IF($A$75="","",SUMIFS(Allocations!L$3:L$302,Allocations!$A$3:$A$302,$A$75)-SUMIFS(Allocations!L$3:L$302,Allocations!$A$3:$A$302,$A$75,Allocations!$B$3:$B$302,"Time off"))</f>
        <v/>
      </c>
      <c r="L76" s="15">
        <f>IF($A$75="","",SUMIFS(Allocations!M$3:M$302,Allocations!$A$3:$A$302,$A$75)-SUMIFS(Allocations!M$3:M$302,Allocations!$A$3:$A$302,$A$75,Allocations!$B$3:$B$302,"Time off"))</f>
        <v/>
      </c>
      <c r="M76" s="15">
        <f>IF($A$75="","",SUMIFS(Allocations!N$3:N$302,Allocations!$A$3:$A$302,$A$75)-SUMIFS(Allocations!N$3:N$302,Allocations!$A$3:$A$302,$A$75,Allocations!$B$3:$B$302,"Time off"))</f>
        <v/>
      </c>
      <c r="N76" s="15">
        <f>IF($A$75="","",SUMIFS(Allocations!O$3:O$302,Allocations!$A$3:$A$302,$A$75)-SUMIFS(Allocations!O$3:O$302,Allocations!$A$3:$A$302,$A$75,Allocations!$B$3:$B$302,"Time off"))</f>
        <v/>
      </c>
    </row>
    <row r="77">
      <c r="B77">
        <f>IF($A$75="","","Confirmed")</f>
        <v/>
      </c>
      <c r="C77" s="15">
        <f>IF($A$75="","",SUMIFS(Allocations!D$3:D$302,Allocations!$A$3:$A$302,$A$75,Allocations!$C$3:$C$302,"Confirmed"))</f>
        <v/>
      </c>
      <c r="D77" s="15">
        <f>IF($A$75="","",SUMIFS(Allocations!E$3:E$302,Allocations!$A$3:$A$302,$A$75,Allocations!$C$3:$C$302,"Confirmed"))</f>
        <v/>
      </c>
      <c r="E77" s="15">
        <f>IF($A$75="","",SUMIFS(Allocations!F$3:F$302,Allocations!$A$3:$A$302,$A$75,Allocations!$C$3:$C$302,"Confirmed"))</f>
        <v/>
      </c>
      <c r="F77" s="15">
        <f>IF($A$75="","",SUMIFS(Allocations!G$3:G$302,Allocations!$A$3:$A$302,$A$75,Allocations!$C$3:$C$302,"Confirmed"))</f>
        <v/>
      </c>
      <c r="G77" s="15">
        <f>IF($A$75="","",SUMIFS(Allocations!H$3:H$302,Allocations!$A$3:$A$302,$A$75,Allocations!$C$3:$C$302,"Confirmed"))</f>
        <v/>
      </c>
      <c r="H77" s="15">
        <f>IF($A$75="","",SUMIFS(Allocations!I$3:I$302,Allocations!$A$3:$A$302,$A$75,Allocations!$C$3:$C$302,"Confirmed"))</f>
        <v/>
      </c>
      <c r="I77" s="15">
        <f>IF($A$75="","",SUMIFS(Allocations!J$3:J$302,Allocations!$A$3:$A$302,$A$75,Allocations!$C$3:$C$302,"Confirmed"))</f>
        <v/>
      </c>
      <c r="J77" s="15">
        <f>IF($A$75="","",SUMIFS(Allocations!K$3:K$302,Allocations!$A$3:$A$302,$A$75,Allocations!$C$3:$C$302,"Confirmed"))</f>
        <v/>
      </c>
      <c r="K77" s="15">
        <f>IF($A$75="","",SUMIFS(Allocations!L$3:L$302,Allocations!$A$3:$A$302,$A$75,Allocations!$C$3:$C$302,"Confirmed"))</f>
        <v/>
      </c>
      <c r="L77" s="15">
        <f>IF($A$75="","",SUMIFS(Allocations!M$3:M$302,Allocations!$A$3:$A$302,$A$75,Allocations!$C$3:$C$302,"Confirmed"))</f>
        <v/>
      </c>
      <c r="M77" s="15">
        <f>IF($A$75="","",SUMIFS(Allocations!N$3:N$302,Allocations!$A$3:$A$302,$A$75,Allocations!$C$3:$C$302,"Confirmed"))</f>
        <v/>
      </c>
      <c r="N77" s="15">
        <f>IF($A$75="","",SUMIFS(Allocations!O$3:O$302,Allocations!$A$3:$A$302,$A$75,Allocations!$C$3:$C$302,"Confirmed"))</f>
        <v/>
      </c>
    </row>
    <row r="78">
      <c r="B78">
        <f>IF($A$75="","","% allocated")</f>
        <v/>
      </c>
      <c r="C78" s="16">
        <f>IF($A$75="","",IF(C75=0,"",C76/C75))</f>
        <v/>
      </c>
      <c r="D78" s="16">
        <f>IF($A$75="","",IF(D75=0,"",D76/D75))</f>
        <v/>
      </c>
      <c r="E78" s="16">
        <f>IF($A$75="","",IF(E75=0,"",E76/E75))</f>
        <v/>
      </c>
      <c r="F78" s="16">
        <f>IF($A$75="","",IF(F75=0,"",F76/F75))</f>
        <v/>
      </c>
      <c r="G78" s="16">
        <f>IF($A$75="","",IF(G75=0,"",G76/G75))</f>
        <v/>
      </c>
      <c r="H78" s="16">
        <f>IF($A$75="","",IF(H75=0,"",H76/H75))</f>
        <v/>
      </c>
      <c r="I78" s="16">
        <f>IF($A$75="","",IF(I75=0,"",I76/I75))</f>
        <v/>
      </c>
      <c r="J78" s="16">
        <f>IF($A$75="","",IF(J75=0,"",J76/J75))</f>
        <v/>
      </c>
      <c r="K78" s="16">
        <f>IF($A$75="","",IF(K75=0,"",K76/K75))</f>
        <v/>
      </c>
      <c r="L78" s="16">
        <f>IF($A$75="","",IF(L75=0,"",L76/L75))</f>
        <v/>
      </c>
      <c r="M78" s="16">
        <f>IF($A$75="","",IF(M75=0,"",M76/M75))</f>
        <v/>
      </c>
      <c r="N78" s="16">
        <f>IF($A$75="","",IF(N75=0,"",N76/N75))</f>
        <v/>
      </c>
    </row>
    <row r="79">
      <c r="B79">
        <f>IF($A$75="","","Status")</f>
        <v/>
      </c>
      <c r="C79">
        <f>IF($A$75="","",IF(C75=0,IF(C76&gt;0,"Booked while off","Off"),IF(C78&gt;OverAbove,"Over",IF(C78&lt;UnderBelow,"Under","OK"))))</f>
        <v/>
      </c>
      <c r="D79">
        <f>IF($A$75="","",IF(D75=0,IF(D76&gt;0,"Booked while off","Off"),IF(D78&gt;OverAbove,"Over",IF(D78&lt;UnderBelow,"Under","OK"))))</f>
        <v/>
      </c>
      <c r="E79">
        <f>IF($A$75="","",IF(E75=0,IF(E76&gt;0,"Booked while off","Off"),IF(E78&gt;OverAbove,"Over",IF(E78&lt;UnderBelow,"Under","OK"))))</f>
        <v/>
      </c>
      <c r="F79">
        <f>IF($A$75="","",IF(F75=0,IF(F76&gt;0,"Booked while off","Off"),IF(F78&gt;OverAbove,"Over",IF(F78&lt;UnderBelow,"Under","OK"))))</f>
        <v/>
      </c>
      <c r="G79">
        <f>IF($A$75="","",IF(G75=0,IF(G76&gt;0,"Booked while off","Off"),IF(G78&gt;OverAbove,"Over",IF(G78&lt;UnderBelow,"Under","OK"))))</f>
        <v/>
      </c>
      <c r="H79">
        <f>IF($A$75="","",IF(H75=0,IF(H76&gt;0,"Booked while off","Off"),IF(H78&gt;OverAbove,"Over",IF(H78&lt;UnderBelow,"Under","OK"))))</f>
        <v/>
      </c>
      <c r="I79">
        <f>IF($A$75="","",IF(I75=0,IF(I76&gt;0,"Booked while off","Off"),IF(I78&gt;OverAbove,"Over",IF(I78&lt;UnderBelow,"Under","OK"))))</f>
        <v/>
      </c>
      <c r="J79">
        <f>IF($A$75="","",IF(J75=0,IF(J76&gt;0,"Booked while off","Off"),IF(J78&gt;OverAbove,"Over",IF(J78&lt;UnderBelow,"Under","OK"))))</f>
        <v/>
      </c>
      <c r="K79">
        <f>IF($A$75="","",IF(K75=0,IF(K76&gt;0,"Booked while off","Off"),IF(K78&gt;OverAbove,"Over",IF(K78&lt;UnderBelow,"Under","OK"))))</f>
        <v/>
      </c>
      <c r="L79">
        <f>IF($A$75="","",IF(L75=0,IF(L76&gt;0,"Booked while off","Off"),IF(L78&gt;OverAbove,"Over",IF(L78&lt;UnderBelow,"Under","OK"))))</f>
        <v/>
      </c>
      <c r="M79">
        <f>IF($A$75="","",IF(M75=0,IF(M76&gt;0,"Booked while off","Off"),IF(M78&gt;OverAbove,"Over",IF(M78&lt;UnderBelow,"Under","OK"))))</f>
        <v/>
      </c>
      <c r="N79">
        <f>IF($A$75="","",IF(N75=0,IF(N76&gt;0,"Booked while off","Off"),IF(N78&gt;OverAbove,"Over",IF(N78&lt;UnderBelow,"Under","OK"))))</f>
        <v/>
      </c>
    </row>
    <row r="80"/>
    <row r="81">
      <c r="A81" s="2">
        <f>IF(People!$A$16="","",People!$A$16)</f>
        <v/>
      </c>
      <c r="B81">
        <f>IF($A$81="","","Available")</f>
        <v/>
      </c>
      <c r="C81" s="15">
        <f>IF($A$81="","",MAX(0,People!$C$16-SUMIFS(Allocations!D$3:D$302,Allocations!$A$3:$A$302,$A$81,Allocations!$B$3:$B$302,"Time off")))</f>
        <v/>
      </c>
      <c r="D81" s="15">
        <f>IF($A$81="","",MAX(0,People!$C$16-SUMIFS(Allocations!E$3:E$302,Allocations!$A$3:$A$302,$A$81,Allocations!$B$3:$B$302,"Time off")))</f>
        <v/>
      </c>
      <c r="E81" s="15">
        <f>IF($A$81="","",MAX(0,People!$C$16-SUMIFS(Allocations!F$3:F$302,Allocations!$A$3:$A$302,$A$81,Allocations!$B$3:$B$302,"Time off")))</f>
        <v/>
      </c>
      <c r="F81" s="15">
        <f>IF($A$81="","",MAX(0,People!$C$16-SUMIFS(Allocations!G$3:G$302,Allocations!$A$3:$A$302,$A$81,Allocations!$B$3:$B$302,"Time off")))</f>
        <v/>
      </c>
      <c r="G81" s="15">
        <f>IF($A$81="","",MAX(0,People!$C$16-SUMIFS(Allocations!H$3:H$302,Allocations!$A$3:$A$302,$A$81,Allocations!$B$3:$B$302,"Time off")))</f>
        <v/>
      </c>
      <c r="H81" s="15">
        <f>IF($A$81="","",MAX(0,People!$C$16-SUMIFS(Allocations!I$3:I$302,Allocations!$A$3:$A$302,$A$81,Allocations!$B$3:$B$302,"Time off")))</f>
        <v/>
      </c>
      <c r="I81" s="15">
        <f>IF($A$81="","",MAX(0,People!$C$16-SUMIFS(Allocations!J$3:J$302,Allocations!$A$3:$A$302,$A$81,Allocations!$B$3:$B$302,"Time off")))</f>
        <v/>
      </c>
      <c r="J81" s="15">
        <f>IF($A$81="","",MAX(0,People!$C$16-SUMIFS(Allocations!K$3:K$302,Allocations!$A$3:$A$302,$A$81,Allocations!$B$3:$B$302,"Time off")))</f>
        <v/>
      </c>
      <c r="K81" s="15">
        <f>IF($A$81="","",MAX(0,People!$C$16-SUMIFS(Allocations!L$3:L$302,Allocations!$A$3:$A$302,$A$81,Allocations!$B$3:$B$302,"Time off")))</f>
        <v/>
      </c>
      <c r="L81" s="15">
        <f>IF($A$81="","",MAX(0,People!$C$16-SUMIFS(Allocations!M$3:M$302,Allocations!$A$3:$A$302,$A$81,Allocations!$B$3:$B$302,"Time off")))</f>
        <v/>
      </c>
      <c r="M81" s="15">
        <f>IF($A$81="","",MAX(0,People!$C$16-SUMIFS(Allocations!N$3:N$302,Allocations!$A$3:$A$302,$A$81,Allocations!$B$3:$B$302,"Time off")))</f>
        <v/>
      </c>
      <c r="N81" s="15">
        <f>IF($A$81="","",MAX(0,People!$C$16-SUMIFS(Allocations!O$3:O$302,Allocations!$A$3:$A$302,$A$81,Allocations!$B$3:$B$302,"Time off")))</f>
        <v/>
      </c>
    </row>
    <row r="82">
      <c r="B82">
        <f>IF($A$81="","","Allocated")</f>
        <v/>
      </c>
      <c r="C82" s="15">
        <f>IF($A$81="","",SUMIFS(Allocations!D$3:D$302,Allocations!$A$3:$A$302,$A$81)-SUMIFS(Allocations!D$3:D$302,Allocations!$A$3:$A$302,$A$81,Allocations!$B$3:$B$302,"Time off"))</f>
        <v/>
      </c>
      <c r="D82" s="15">
        <f>IF($A$81="","",SUMIFS(Allocations!E$3:E$302,Allocations!$A$3:$A$302,$A$81)-SUMIFS(Allocations!E$3:E$302,Allocations!$A$3:$A$302,$A$81,Allocations!$B$3:$B$302,"Time off"))</f>
        <v/>
      </c>
      <c r="E82" s="15">
        <f>IF($A$81="","",SUMIFS(Allocations!F$3:F$302,Allocations!$A$3:$A$302,$A$81)-SUMIFS(Allocations!F$3:F$302,Allocations!$A$3:$A$302,$A$81,Allocations!$B$3:$B$302,"Time off"))</f>
        <v/>
      </c>
      <c r="F82" s="15">
        <f>IF($A$81="","",SUMIFS(Allocations!G$3:G$302,Allocations!$A$3:$A$302,$A$81)-SUMIFS(Allocations!G$3:G$302,Allocations!$A$3:$A$302,$A$81,Allocations!$B$3:$B$302,"Time off"))</f>
        <v/>
      </c>
      <c r="G82" s="15">
        <f>IF($A$81="","",SUMIFS(Allocations!H$3:H$302,Allocations!$A$3:$A$302,$A$81)-SUMIFS(Allocations!H$3:H$302,Allocations!$A$3:$A$302,$A$81,Allocations!$B$3:$B$302,"Time off"))</f>
        <v/>
      </c>
      <c r="H82" s="15">
        <f>IF($A$81="","",SUMIFS(Allocations!I$3:I$302,Allocations!$A$3:$A$302,$A$81)-SUMIFS(Allocations!I$3:I$302,Allocations!$A$3:$A$302,$A$81,Allocations!$B$3:$B$302,"Time off"))</f>
        <v/>
      </c>
      <c r="I82" s="15">
        <f>IF($A$81="","",SUMIFS(Allocations!J$3:J$302,Allocations!$A$3:$A$302,$A$81)-SUMIFS(Allocations!J$3:J$302,Allocations!$A$3:$A$302,$A$81,Allocations!$B$3:$B$302,"Time off"))</f>
        <v/>
      </c>
      <c r="J82" s="15">
        <f>IF($A$81="","",SUMIFS(Allocations!K$3:K$302,Allocations!$A$3:$A$302,$A$81)-SUMIFS(Allocations!K$3:K$302,Allocations!$A$3:$A$302,$A$81,Allocations!$B$3:$B$302,"Time off"))</f>
        <v/>
      </c>
      <c r="K82" s="15">
        <f>IF($A$81="","",SUMIFS(Allocations!L$3:L$302,Allocations!$A$3:$A$302,$A$81)-SUMIFS(Allocations!L$3:L$302,Allocations!$A$3:$A$302,$A$81,Allocations!$B$3:$B$302,"Time off"))</f>
        <v/>
      </c>
      <c r="L82" s="15">
        <f>IF($A$81="","",SUMIFS(Allocations!M$3:M$302,Allocations!$A$3:$A$302,$A$81)-SUMIFS(Allocations!M$3:M$302,Allocations!$A$3:$A$302,$A$81,Allocations!$B$3:$B$302,"Time off"))</f>
        <v/>
      </c>
      <c r="M82" s="15">
        <f>IF($A$81="","",SUMIFS(Allocations!N$3:N$302,Allocations!$A$3:$A$302,$A$81)-SUMIFS(Allocations!N$3:N$302,Allocations!$A$3:$A$302,$A$81,Allocations!$B$3:$B$302,"Time off"))</f>
        <v/>
      </c>
      <c r="N82" s="15">
        <f>IF($A$81="","",SUMIFS(Allocations!O$3:O$302,Allocations!$A$3:$A$302,$A$81)-SUMIFS(Allocations!O$3:O$302,Allocations!$A$3:$A$302,$A$81,Allocations!$B$3:$B$302,"Time off"))</f>
        <v/>
      </c>
    </row>
    <row r="83">
      <c r="B83">
        <f>IF($A$81="","","Confirmed")</f>
        <v/>
      </c>
      <c r="C83" s="15">
        <f>IF($A$81="","",SUMIFS(Allocations!D$3:D$302,Allocations!$A$3:$A$302,$A$81,Allocations!$C$3:$C$302,"Confirmed"))</f>
        <v/>
      </c>
      <c r="D83" s="15">
        <f>IF($A$81="","",SUMIFS(Allocations!E$3:E$302,Allocations!$A$3:$A$302,$A$81,Allocations!$C$3:$C$302,"Confirmed"))</f>
        <v/>
      </c>
      <c r="E83" s="15">
        <f>IF($A$81="","",SUMIFS(Allocations!F$3:F$302,Allocations!$A$3:$A$302,$A$81,Allocations!$C$3:$C$302,"Confirmed"))</f>
        <v/>
      </c>
      <c r="F83" s="15">
        <f>IF($A$81="","",SUMIFS(Allocations!G$3:G$302,Allocations!$A$3:$A$302,$A$81,Allocations!$C$3:$C$302,"Confirmed"))</f>
        <v/>
      </c>
      <c r="G83" s="15">
        <f>IF($A$81="","",SUMIFS(Allocations!H$3:H$302,Allocations!$A$3:$A$302,$A$81,Allocations!$C$3:$C$302,"Confirmed"))</f>
        <v/>
      </c>
      <c r="H83" s="15">
        <f>IF($A$81="","",SUMIFS(Allocations!I$3:I$302,Allocations!$A$3:$A$302,$A$81,Allocations!$C$3:$C$302,"Confirmed"))</f>
        <v/>
      </c>
      <c r="I83" s="15">
        <f>IF($A$81="","",SUMIFS(Allocations!J$3:J$302,Allocations!$A$3:$A$302,$A$81,Allocations!$C$3:$C$302,"Confirmed"))</f>
        <v/>
      </c>
      <c r="J83" s="15">
        <f>IF($A$81="","",SUMIFS(Allocations!K$3:K$302,Allocations!$A$3:$A$302,$A$81,Allocations!$C$3:$C$302,"Confirmed"))</f>
        <v/>
      </c>
      <c r="K83" s="15">
        <f>IF($A$81="","",SUMIFS(Allocations!L$3:L$302,Allocations!$A$3:$A$302,$A$81,Allocations!$C$3:$C$302,"Confirmed"))</f>
        <v/>
      </c>
      <c r="L83" s="15">
        <f>IF($A$81="","",SUMIFS(Allocations!M$3:M$302,Allocations!$A$3:$A$302,$A$81,Allocations!$C$3:$C$302,"Confirmed"))</f>
        <v/>
      </c>
      <c r="M83" s="15">
        <f>IF($A$81="","",SUMIFS(Allocations!N$3:N$302,Allocations!$A$3:$A$302,$A$81,Allocations!$C$3:$C$302,"Confirmed"))</f>
        <v/>
      </c>
      <c r="N83" s="15">
        <f>IF($A$81="","",SUMIFS(Allocations!O$3:O$302,Allocations!$A$3:$A$302,$A$81,Allocations!$C$3:$C$302,"Confirmed"))</f>
        <v/>
      </c>
    </row>
    <row r="84">
      <c r="B84">
        <f>IF($A$81="","","% allocated")</f>
        <v/>
      </c>
      <c r="C84" s="16">
        <f>IF($A$81="","",IF(C81=0,"",C82/C81))</f>
        <v/>
      </c>
      <c r="D84" s="16">
        <f>IF($A$81="","",IF(D81=0,"",D82/D81))</f>
        <v/>
      </c>
      <c r="E84" s="16">
        <f>IF($A$81="","",IF(E81=0,"",E82/E81))</f>
        <v/>
      </c>
      <c r="F84" s="16">
        <f>IF($A$81="","",IF(F81=0,"",F82/F81))</f>
        <v/>
      </c>
      <c r="G84" s="16">
        <f>IF($A$81="","",IF(G81=0,"",G82/G81))</f>
        <v/>
      </c>
      <c r="H84" s="16">
        <f>IF($A$81="","",IF(H81=0,"",H82/H81))</f>
        <v/>
      </c>
      <c r="I84" s="16">
        <f>IF($A$81="","",IF(I81=0,"",I82/I81))</f>
        <v/>
      </c>
      <c r="J84" s="16">
        <f>IF($A$81="","",IF(J81=0,"",J82/J81))</f>
        <v/>
      </c>
      <c r="K84" s="16">
        <f>IF($A$81="","",IF(K81=0,"",K82/K81))</f>
        <v/>
      </c>
      <c r="L84" s="16">
        <f>IF($A$81="","",IF(L81=0,"",L82/L81))</f>
        <v/>
      </c>
      <c r="M84" s="16">
        <f>IF($A$81="","",IF(M81=0,"",M82/M81))</f>
        <v/>
      </c>
      <c r="N84" s="16">
        <f>IF($A$81="","",IF(N81=0,"",N82/N81))</f>
        <v/>
      </c>
    </row>
    <row r="85">
      <c r="B85">
        <f>IF($A$81="","","Status")</f>
        <v/>
      </c>
      <c r="C85">
        <f>IF($A$81="","",IF(C81=0,IF(C82&gt;0,"Booked while off","Off"),IF(C84&gt;OverAbove,"Over",IF(C84&lt;UnderBelow,"Under","OK"))))</f>
        <v/>
      </c>
      <c r="D85">
        <f>IF($A$81="","",IF(D81=0,IF(D82&gt;0,"Booked while off","Off"),IF(D84&gt;OverAbove,"Over",IF(D84&lt;UnderBelow,"Under","OK"))))</f>
        <v/>
      </c>
      <c r="E85">
        <f>IF($A$81="","",IF(E81=0,IF(E82&gt;0,"Booked while off","Off"),IF(E84&gt;OverAbove,"Over",IF(E84&lt;UnderBelow,"Under","OK"))))</f>
        <v/>
      </c>
      <c r="F85">
        <f>IF($A$81="","",IF(F81=0,IF(F82&gt;0,"Booked while off","Off"),IF(F84&gt;OverAbove,"Over",IF(F84&lt;UnderBelow,"Under","OK"))))</f>
        <v/>
      </c>
      <c r="G85">
        <f>IF($A$81="","",IF(G81=0,IF(G82&gt;0,"Booked while off","Off"),IF(G84&gt;OverAbove,"Over",IF(G84&lt;UnderBelow,"Under","OK"))))</f>
        <v/>
      </c>
      <c r="H85">
        <f>IF($A$81="","",IF(H81=0,IF(H82&gt;0,"Booked while off","Off"),IF(H84&gt;OverAbove,"Over",IF(H84&lt;UnderBelow,"Under","OK"))))</f>
        <v/>
      </c>
      <c r="I85">
        <f>IF($A$81="","",IF(I81=0,IF(I82&gt;0,"Booked while off","Off"),IF(I84&gt;OverAbove,"Over",IF(I84&lt;UnderBelow,"Under","OK"))))</f>
        <v/>
      </c>
      <c r="J85">
        <f>IF($A$81="","",IF(J81=0,IF(J82&gt;0,"Booked while off","Off"),IF(J84&gt;OverAbove,"Over",IF(J84&lt;UnderBelow,"Under","OK"))))</f>
        <v/>
      </c>
      <c r="K85">
        <f>IF($A$81="","",IF(K81=0,IF(K82&gt;0,"Booked while off","Off"),IF(K84&gt;OverAbove,"Over",IF(K84&lt;UnderBelow,"Under","OK"))))</f>
        <v/>
      </c>
      <c r="L85">
        <f>IF($A$81="","",IF(L81=0,IF(L82&gt;0,"Booked while off","Off"),IF(L84&gt;OverAbove,"Over",IF(L84&lt;UnderBelow,"Under","OK"))))</f>
        <v/>
      </c>
      <c r="M85">
        <f>IF($A$81="","",IF(M81=0,IF(M82&gt;0,"Booked while off","Off"),IF(M84&gt;OverAbove,"Over",IF(M84&lt;UnderBelow,"Under","OK"))))</f>
        <v/>
      </c>
      <c r="N85">
        <f>IF($A$81="","",IF(N81=0,IF(N82&gt;0,"Booked while off","Off"),IF(N84&gt;OverAbove,"Over",IF(N84&lt;UnderBelow,"Under","OK"))))</f>
        <v/>
      </c>
    </row>
    <row r="86"/>
    <row r="87">
      <c r="A87" s="2">
        <f>IF(People!$A$17="","",People!$A$17)</f>
        <v/>
      </c>
      <c r="B87">
        <f>IF($A$87="","","Available")</f>
        <v/>
      </c>
      <c r="C87" s="15">
        <f>IF($A$87="","",MAX(0,People!$C$17-SUMIFS(Allocations!D$3:D$302,Allocations!$A$3:$A$302,$A$87,Allocations!$B$3:$B$302,"Time off")))</f>
        <v/>
      </c>
      <c r="D87" s="15">
        <f>IF($A$87="","",MAX(0,People!$C$17-SUMIFS(Allocations!E$3:E$302,Allocations!$A$3:$A$302,$A$87,Allocations!$B$3:$B$302,"Time off")))</f>
        <v/>
      </c>
      <c r="E87" s="15">
        <f>IF($A$87="","",MAX(0,People!$C$17-SUMIFS(Allocations!F$3:F$302,Allocations!$A$3:$A$302,$A$87,Allocations!$B$3:$B$302,"Time off")))</f>
        <v/>
      </c>
      <c r="F87" s="15">
        <f>IF($A$87="","",MAX(0,People!$C$17-SUMIFS(Allocations!G$3:G$302,Allocations!$A$3:$A$302,$A$87,Allocations!$B$3:$B$302,"Time off")))</f>
        <v/>
      </c>
      <c r="G87" s="15">
        <f>IF($A$87="","",MAX(0,People!$C$17-SUMIFS(Allocations!H$3:H$302,Allocations!$A$3:$A$302,$A$87,Allocations!$B$3:$B$302,"Time off")))</f>
        <v/>
      </c>
      <c r="H87" s="15">
        <f>IF($A$87="","",MAX(0,People!$C$17-SUMIFS(Allocations!I$3:I$302,Allocations!$A$3:$A$302,$A$87,Allocations!$B$3:$B$302,"Time off")))</f>
        <v/>
      </c>
      <c r="I87" s="15">
        <f>IF($A$87="","",MAX(0,People!$C$17-SUMIFS(Allocations!J$3:J$302,Allocations!$A$3:$A$302,$A$87,Allocations!$B$3:$B$302,"Time off")))</f>
        <v/>
      </c>
      <c r="J87" s="15">
        <f>IF($A$87="","",MAX(0,People!$C$17-SUMIFS(Allocations!K$3:K$302,Allocations!$A$3:$A$302,$A$87,Allocations!$B$3:$B$302,"Time off")))</f>
        <v/>
      </c>
      <c r="K87" s="15">
        <f>IF($A$87="","",MAX(0,People!$C$17-SUMIFS(Allocations!L$3:L$302,Allocations!$A$3:$A$302,$A$87,Allocations!$B$3:$B$302,"Time off")))</f>
        <v/>
      </c>
      <c r="L87" s="15">
        <f>IF($A$87="","",MAX(0,People!$C$17-SUMIFS(Allocations!M$3:M$302,Allocations!$A$3:$A$302,$A$87,Allocations!$B$3:$B$302,"Time off")))</f>
        <v/>
      </c>
      <c r="M87" s="15">
        <f>IF($A$87="","",MAX(0,People!$C$17-SUMIFS(Allocations!N$3:N$302,Allocations!$A$3:$A$302,$A$87,Allocations!$B$3:$B$302,"Time off")))</f>
        <v/>
      </c>
      <c r="N87" s="15">
        <f>IF($A$87="","",MAX(0,People!$C$17-SUMIFS(Allocations!O$3:O$302,Allocations!$A$3:$A$302,$A$87,Allocations!$B$3:$B$302,"Time off")))</f>
        <v/>
      </c>
    </row>
    <row r="88">
      <c r="B88">
        <f>IF($A$87="","","Allocated")</f>
        <v/>
      </c>
      <c r="C88" s="15">
        <f>IF($A$87="","",SUMIFS(Allocations!D$3:D$302,Allocations!$A$3:$A$302,$A$87)-SUMIFS(Allocations!D$3:D$302,Allocations!$A$3:$A$302,$A$87,Allocations!$B$3:$B$302,"Time off"))</f>
        <v/>
      </c>
      <c r="D88" s="15">
        <f>IF($A$87="","",SUMIFS(Allocations!E$3:E$302,Allocations!$A$3:$A$302,$A$87)-SUMIFS(Allocations!E$3:E$302,Allocations!$A$3:$A$302,$A$87,Allocations!$B$3:$B$302,"Time off"))</f>
        <v/>
      </c>
      <c r="E88" s="15">
        <f>IF($A$87="","",SUMIFS(Allocations!F$3:F$302,Allocations!$A$3:$A$302,$A$87)-SUMIFS(Allocations!F$3:F$302,Allocations!$A$3:$A$302,$A$87,Allocations!$B$3:$B$302,"Time off"))</f>
        <v/>
      </c>
      <c r="F88" s="15">
        <f>IF($A$87="","",SUMIFS(Allocations!G$3:G$302,Allocations!$A$3:$A$302,$A$87)-SUMIFS(Allocations!G$3:G$302,Allocations!$A$3:$A$302,$A$87,Allocations!$B$3:$B$302,"Time off"))</f>
        <v/>
      </c>
      <c r="G88" s="15">
        <f>IF($A$87="","",SUMIFS(Allocations!H$3:H$302,Allocations!$A$3:$A$302,$A$87)-SUMIFS(Allocations!H$3:H$302,Allocations!$A$3:$A$302,$A$87,Allocations!$B$3:$B$302,"Time off"))</f>
        <v/>
      </c>
      <c r="H88" s="15">
        <f>IF($A$87="","",SUMIFS(Allocations!I$3:I$302,Allocations!$A$3:$A$302,$A$87)-SUMIFS(Allocations!I$3:I$302,Allocations!$A$3:$A$302,$A$87,Allocations!$B$3:$B$302,"Time off"))</f>
        <v/>
      </c>
      <c r="I88" s="15">
        <f>IF($A$87="","",SUMIFS(Allocations!J$3:J$302,Allocations!$A$3:$A$302,$A$87)-SUMIFS(Allocations!J$3:J$302,Allocations!$A$3:$A$302,$A$87,Allocations!$B$3:$B$302,"Time off"))</f>
        <v/>
      </c>
      <c r="J88" s="15">
        <f>IF($A$87="","",SUMIFS(Allocations!K$3:K$302,Allocations!$A$3:$A$302,$A$87)-SUMIFS(Allocations!K$3:K$302,Allocations!$A$3:$A$302,$A$87,Allocations!$B$3:$B$302,"Time off"))</f>
        <v/>
      </c>
      <c r="K88" s="15">
        <f>IF($A$87="","",SUMIFS(Allocations!L$3:L$302,Allocations!$A$3:$A$302,$A$87)-SUMIFS(Allocations!L$3:L$302,Allocations!$A$3:$A$302,$A$87,Allocations!$B$3:$B$302,"Time off"))</f>
        <v/>
      </c>
      <c r="L88" s="15">
        <f>IF($A$87="","",SUMIFS(Allocations!M$3:M$302,Allocations!$A$3:$A$302,$A$87)-SUMIFS(Allocations!M$3:M$302,Allocations!$A$3:$A$302,$A$87,Allocations!$B$3:$B$302,"Time off"))</f>
        <v/>
      </c>
      <c r="M88" s="15">
        <f>IF($A$87="","",SUMIFS(Allocations!N$3:N$302,Allocations!$A$3:$A$302,$A$87)-SUMIFS(Allocations!N$3:N$302,Allocations!$A$3:$A$302,$A$87,Allocations!$B$3:$B$302,"Time off"))</f>
        <v/>
      </c>
      <c r="N88" s="15">
        <f>IF($A$87="","",SUMIFS(Allocations!O$3:O$302,Allocations!$A$3:$A$302,$A$87)-SUMIFS(Allocations!O$3:O$302,Allocations!$A$3:$A$302,$A$87,Allocations!$B$3:$B$302,"Time off"))</f>
        <v/>
      </c>
    </row>
    <row r="89">
      <c r="B89">
        <f>IF($A$87="","","Confirmed")</f>
        <v/>
      </c>
      <c r="C89" s="15">
        <f>IF($A$87="","",SUMIFS(Allocations!D$3:D$302,Allocations!$A$3:$A$302,$A$87,Allocations!$C$3:$C$302,"Confirmed"))</f>
        <v/>
      </c>
      <c r="D89" s="15">
        <f>IF($A$87="","",SUMIFS(Allocations!E$3:E$302,Allocations!$A$3:$A$302,$A$87,Allocations!$C$3:$C$302,"Confirmed"))</f>
        <v/>
      </c>
      <c r="E89" s="15">
        <f>IF($A$87="","",SUMIFS(Allocations!F$3:F$302,Allocations!$A$3:$A$302,$A$87,Allocations!$C$3:$C$302,"Confirmed"))</f>
        <v/>
      </c>
      <c r="F89" s="15">
        <f>IF($A$87="","",SUMIFS(Allocations!G$3:G$302,Allocations!$A$3:$A$302,$A$87,Allocations!$C$3:$C$302,"Confirmed"))</f>
        <v/>
      </c>
      <c r="G89" s="15">
        <f>IF($A$87="","",SUMIFS(Allocations!H$3:H$302,Allocations!$A$3:$A$302,$A$87,Allocations!$C$3:$C$302,"Confirmed"))</f>
        <v/>
      </c>
      <c r="H89" s="15">
        <f>IF($A$87="","",SUMIFS(Allocations!I$3:I$302,Allocations!$A$3:$A$302,$A$87,Allocations!$C$3:$C$302,"Confirmed"))</f>
        <v/>
      </c>
      <c r="I89" s="15">
        <f>IF($A$87="","",SUMIFS(Allocations!J$3:J$302,Allocations!$A$3:$A$302,$A$87,Allocations!$C$3:$C$302,"Confirmed"))</f>
        <v/>
      </c>
      <c r="J89" s="15">
        <f>IF($A$87="","",SUMIFS(Allocations!K$3:K$302,Allocations!$A$3:$A$302,$A$87,Allocations!$C$3:$C$302,"Confirmed"))</f>
        <v/>
      </c>
      <c r="K89" s="15">
        <f>IF($A$87="","",SUMIFS(Allocations!L$3:L$302,Allocations!$A$3:$A$302,$A$87,Allocations!$C$3:$C$302,"Confirmed"))</f>
        <v/>
      </c>
      <c r="L89" s="15">
        <f>IF($A$87="","",SUMIFS(Allocations!M$3:M$302,Allocations!$A$3:$A$302,$A$87,Allocations!$C$3:$C$302,"Confirmed"))</f>
        <v/>
      </c>
      <c r="M89" s="15">
        <f>IF($A$87="","",SUMIFS(Allocations!N$3:N$302,Allocations!$A$3:$A$302,$A$87,Allocations!$C$3:$C$302,"Confirmed"))</f>
        <v/>
      </c>
      <c r="N89" s="15">
        <f>IF($A$87="","",SUMIFS(Allocations!O$3:O$302,Allocations!$A$3:$A$302,$A$87,Allocations!$C$3:$C$302,"Confirmed"))</f>
        <v/>
      </c>
    </row>
    <row r="90">
      <c r="B90">
        <f>IF($A$87="","","% allocated")</f>
        <v/>
      </c>
      <c r="C90" s="16">
        <f>IF($A$87="","",IF(C87=0,"",C88/C87))</f>
        <v/>
      </c>
      <c r="D90" s="16">
        <f>IF($A$87="","",IF(D87=0,"",D88/D87))</f>
        <v/>
      </c>
      <c r="E90" s="16">
        <f>IF($A$87="","",IF(E87=0,"",E88/E87))</f>
        <v/>
      </c>
      <c r="F90" s="16">
        <f>IF($A$87="","",IF(F87=0,"",F88/F87))</f>
        <v/>
      </c>
      <c r="G90" s="16">
        <f>IF($A$87="","",IF(G87=0,"",G88/G87))</f>
        <v/>
      </c>
      <c r="H90" s="16">
        <f>IF($A$87="","",IF(H87=0,"",H88/H87))</f>
        <v/>
      </c>
      <c r="I90" s="16">
        <f>IF($A$87="","",IF(I87=0,"",I88/I87))</f>
        <v/>
      </c>
      <c r="J90" s="16">
        <f>IF($A$87="","",IF(J87=0,"",J88/J87))</f>
        <v/>
      </c>
      <c r="K90" s="16">
        <f>IF($A$87="","",IF(K87=0,"",K88/K87))</f>
        <v/>
      </c>
      <c r="L90" s="16">
        <f>IF($A$87="","",IF(L87=0,"",L88/L87))</f>
        <v/>
      </c>
      <c r="M90" s="16">
        <f>IF($A$87="","",IF(M87=0,"",M88/M87))</f>
        <v/>
      </c>
      <c r="N90" s="16">
        <f>IF($A$87="","",IF(N87=0,"",N88/N87))</f>
        <v/>
      </c>
    </row>
    <row r="91">
      <c r="B91">
        <f>IF($A$87="","","Status")</f>
        <v/>
      </c>
      <c r="C91">
        <f>IF($A$87="","",IF(C87=0,IF(C88&gt;0,"Booked while off","Off"),IF(C90&gt;OverAbove,"Over",IF(C90&lt;UnderBelow,"Under","OK"))))</f>
        <v/>
      </c>
      <c r="D91">
        <f>IF($A$87="","",IF(D87=0,IF(D88&gt;0,"Booked while off","Off"),IF(D90&gt;OverAbove,"Over",IF(D90&lt;UnderBelow,"Under","OK"))))</f>
        <v/>
      </c>
      <c r="E91">
        <f>IF($A$87="","",IF(E87=0,IF(E88&gt;0,"Booked while off","Off"),IF(E90&gt;OverAbove,"Over",IF(E90&lt;UnderBelow,"Under","OK"))))</f>
        <v/>
      </c>
      <c r="F91">
        <f>IF($A$87="","",IF(F87=0,IF(F88&gt;0,"Booked while off","Off"),IF(F90&gt;OverAbove,"Over",IF(F90&lt;UnderBelow,"Under","OK"))))</f>
        <v/>
      </c>
      <c r="G91">
        <f>IF($A$87="","",IF(G87=0,IF(G88&gt;0,"Booked while off","Off"),IF(G90&gt;OverAbove,"Over",IF(G90&lt;UnderBelow,"Under","OK"))))</f>
        <v/>
      </c>
      <c r="H91">
        <f>IF($A$87="","",IF(H87=0,IF(H88&gt;0,"Booked while off","Off"),IF(H90&gt;OverAbove,"Over",IF(H90&lt;UnderBelow,"Under","OK"))))</f>
        <v/>
      </c>
      <c r="I91">
        <f>IF($A$87="","",IF(I87=0,IF(I88&gt;0,"Booked while off","Off"),IF(I90&gt;OverAbove,"Over",IF(I90&lt;UnderBelow,"Under","OK"))))</f>
        <v/>
      </c>
      <c r="J91">
        <f>IF($A$87="","",IF(J87=0,IF(J88&gt;0,"Booked while off","Off"),IF(J90&gt;OverAbove,"Over",IF(J90&lt;UnderBelow,"Under","OK"))))</f>
        <v/>
      </c>
      <c r="K91">
        <f>IF($A$87="","",IF(K87=0,IF(K88&gt;0,"Booked while off","Off"),IF(K90&gt;OverAbove,"Over",IF(K90&lt;UnderBelow,"Under","OK"))))</f>
        <v/>
      </c>
      <c r="L91">
        <f>IF($A$87="","",IF(L87=0,IF(L88&gt;0,"Booked while off","Off"),IF(L90&gt;OverAbove,"Over",IF(L90&lt;UnderBelow,"Under","OK"))))</f>
        <v/>
      </c>
      <c r="M91">
        <f>IF($A$87="","",IF(M87=0,IF(M88&gt;0,"Booked while off","Off"),IF(M90&gt;OverAbove,"Over",IF(M90&lt;UnderBelow,"Under","OK"))))</f>
        <v/>
      </c>
      <c r="N91">
        <f>IF($A$87="","",IF(N87=0,IF(N88&gt;0,"Booked while off","Off"),IF(N90&gt;OverAbove,"Over",IF(N90&lt;UnderBelow,"Under","OK"))))</f>
        <v/>
      </c>
    </row>
    <row r="92"/>
    <row r="93">
      <c r="A93" s="2">
        <f>IF(People!$A$18="","",People!$A$18)</f>
        <v/>
      </c>
      <c r="B93">
        <f>IF($A$93="","","Available")</f>
        <v/>
      </c>
      <c r="C93" s="15">
        <f>IF($A$93="","",MAX(0,People!$C$18-SUMIFS(Allocations!D$3:D$302,Allocations!$A$3:$A$302,$A$93,Allocations!$B$3:$B$302,"Time off")))</f>
        <v/>
      </c>
      <c r="D93" s="15">
        <f>IF($A$93="","",MAX(0,People!$C$18-SUMIFS(Allocations!E$3:E$302,Allocations!$A$3:$A$302,$A$93,Allocations!$B$3:$B$302,"Time off")))</f>
        <v/>
      </c>
      <c r="E93" s="15">
        <f>IF($A$93="","",MAX(0,People!$C$18-SUMIFS(Allocations!F$3:F$302,Allocations!$A$3:$A$302,$A$93,Allocations!$B$3:$B$302,"Time off")))</f>
        <v/>
      </c>
      <c r="F93" s="15">
        <f>IF($A$93="","",MAX(0,People!$C$18-SUMIFS(Allocations!G$3:G$302,Allocations!$A$3:$A$302,$A$93,Allocations!$B$3:$B$302,"Time off")))</f>
        <v/>
      </c>
      <c r="G93" s="15">
        <f>IF($A$93="","",MAX(0,People!$C$18-SUMIFS(Allocations!H$3:H$302,Allocations!$A$3:$A$302,$A$93,Allocations!$B$3:$B$302,"Time off")))</f>
        <v/>
      </c>
      <c r="H93" s="15">
        <f>IF($A$93="","",MAX(0,People!$C$18-SUMIFS(Allocations!I$3:I$302,Allocations!$A$3:$A$302,$A$93,Allocations!$B$3:$B$302,"Time off")))</f>
        <v/>
      </c>
      <c r="I93" s="15">
        <f>IF($A$93="","",MAX(0,People!$C$18-SUMIFS(Allocations!J$3:J$302,Allocations!$A$3:$A$302,$A$93,Allocations!$B$3:$B$302,"Time off")))</f>
        <v/>
      </c>
      <c r="J93" s="15">
        <f>IF($A$93="","",MAX(0,People!$C$18-SUMIFS(Allocations!K$3:K$302,Allocations!$A$3:$A$302,$A$93,Allocations!$B$3:$B$302,"Time off")))</f>
        <v/>
      </c>
      <c r="K93" s="15">
        <f>IF($A$93="","",MAX(0,People!$C$18-SUMIFS(Allocations!L$3:L$302,Allocations!$A$3:$A$302,$A$93,Allocations!$B$3:$B$302,"Time off")))</f>
        <v/>
      </c>
      <c r="L93" s="15">
        <f>IF($A$93="","",MAX(0,People!$C$18-SUMIFS(Allocations!M$3:M$302,Allocations!$A$3:$A$302,$A$93,Allocations!$B$3:$B$302,"Time off")))</f>
        <v/>
      </c>
      <c r="M93" s="15">
        <f>IF($A$93="","",MAX(0,People!$C$18-SUMIFS(Allocations!N$3:N$302,Allocations!$A$3:$A$302,$A$93,Allocations!$B$3:$B$302,"Time off")))</f>
        <v/>
      </c>
      <c r="N93" s="15">
        <f>IF($A$93="","",MAX(0,People!$C$18-SUMIFS(Allocations!O$3:O$302,Allocations!$A$3:$A$302,$A$93,Allocations!$B$3:$B$302,"Time off")))</f>
        <v/>
      </c>
    </row>
    <row r="94">
      <c r="B94">
        <f>IF($A$93="","","Allocated")</f>
        <v/>
      </c>
      <c r="C94" s="15">
        <f>IF($A$93="","",SUMIFS(Allocations!D$3:D$302,Allocations!$A$3:$A$302,$A$93)-SUMIFS(Allocations!D$3:D$302,Allocations!$A$3:$A$302,$A$93,Allocations!$B$3:$B$302,"Time off"))</f>
        <v/>
      </c>
      <c r="D94" s="15">
        <f>IF($A$93="","",SUMIFS(Allocations!E$3:E$302,Allocations!$A$3:$A$302,$A$93)-SUMIFS(Allocations!E$3:E$302,Allocations!$A$3:$A$302,$A$93,Allocations!$B$3:$B$302,"Time off"))</f>
        <v/>
      </c>
      <c r="E94" s="15">
        <f>IF($A$93="","",SUMIFS(Allocations!F$3:F$302,Allocations!$A$3:$A$302,$A$93)-SUMIFS(Allocations!F$3:F$302,Allocations!$A$3:$A$302,$A$93,Allocations!$B$3:$B$302,"Time off"))</f>
        <v/>
      </c>
      <c r="F94" s="15">
        <f>IF($A$93="","",SUMIFS(Allocations!G$3:G$302,Allocations!$A$3:$A$302,$A$93)-SUMIFS(Allocations!G$3:G$302,Allocations!$A$3:$A$302,$A$93,Allocations!$B$3:$B$302,"Time off"))</f>
        <v/>
      </c>
      <c r="G94" s="15">
        <f>IF($A$93="","",SUMIFS(Allocations!H$3:H$302,Allocations!$A$3:$A$302,$A$93)-SUMIFS(Allocations!H$3:H$302,Allocations!$A$3:$A$302,$A$93,Allocations!$B$3:$B$302,"Time off"))</f>
        <v/>
      </c>
      <c r="H94" s="15">
        <f>IF($A$93="","",SUMIFS(Allocations!I$3:I$302,Allocations!$A$3:$A$302,$A$93)-SUMIFS(Allocations!I$3:I$302,Allocations!$A$3:$A$302,$A$93,Allocations!$B$3:$B$302,"Time off"))</f>
        <v/>
      </c>
      <c r="I94" s="15">
        <f>IF($A$93="","",SUMIFS(Allocations!J$3:J$302,Allocations!$A$3:$A$302,$A$93)-SUMIFS(Allocations!J$3:J$302,Allocations!$A$3:$A$302,$A$93,Allocations!$B$3:$B$302,"Time off"))</f>
        <v/>
      </c>
      <c r="J94" s="15">
        <f>IF($A$93="","",SUMIFS(Allocations!K$3:K$302,Allocations!$A$3:$A$302,$A$93)-SUMIFS(Allocations!K$3:K$302,Allocations!$A$3:$A$302,$A$93,Allocations!$B$3:$B$302,"Time off"))</f>
        <v/>
      </c>
      <c r="K94" s="15">
        <f>IF($A$93="","",SUMIFS(Allocations!L$3:L$302,Allocations!$A$3:$A$302,$A$93)-SUMIFS(Allocations!L$3:L$302,Allocations!$A$3:$A$302,$A$93,Allocations!$B$3:$B$302,"Time off"))</f>
        <v/>
      </c>
      <c r="L94" s="15">
        <f>IF($A$93="","",SUMIFS(Allocations!M$3:M$302,Allocations!$A$3:$A$302,$A$93)-SUMIFS(Allocations!M$3:M$302,Allocations!$A$3:$A$302,$A$93,Allocations!$B$3:$B$302,"Time off"))</f>
        <v/>
      </c>
      <c r="M94" s="15">
        <f>IF($A$93="","",SUMIFS(Allocations!N$3:N$302,Allocations!$A$3:$A$302,$A$93)-SUMIFS(Allocations!N$3:N$302,Allocations!$A$3:$A$302,$A$93,Allocations!$B$3:$B$302,"Time off"))</f>
        <v/>
      </c>
      <c r="N94" s="15">
        <f>IF($A$93="","",SUMIFS(Allocations!O$3:O$302,Allocations!$A$3:$A$302,$A$93)-SUMIFS(Allocations!O$3:O$302,Allocations!$A$3:$A$302,$A$93,Allocations!$B$3:$B$302,"Time off"))</f>
        <v/>
      </c>
    </row>
    <row r="95">
      <c r="B95">
        <f>IF($A$93="","","Confirmed")</f>
        <v/>
      </c>
      <c r="C95" s="15">
        <f>IF($A$93="","",SUMIFS(Allocations!D$3:D$302,Allocations!$A$3:$A$302,$A$93,Allocations!$C$3:$C$302,"Confirmed"))</f>
        <v/>
      </c>
      <c r="D95" s="15">
        <f>IF($A$93="","",SUMIFS(Allocations!E$3:E$302,Allocations!$A$3:$A$302,$A$93,Allocations!$C$3:$C$302,"Confirmed"))</f>
        <v/>
      </c>
      <c r="E95" s="15">
        <f>IF($A$93="","",SUMIFS(Allocations!F$3:F$302,Allocations!$A$3:$A$302,$A$93,Allocations!$C$3:$C$302,"Confirmed"))</f>
        <v/>
      </c>
      <c r="F95" s="15">
        <f>IF($A$93="","",SUMIFS(Allocations!G$3:G$302,Allocations!$A$3:$A$302,$A$93,Allocations!$C$3:$C$302,"Confirmed"))</f>
        <v/>
      </c>
      <c r="G95" s="15">
        <f>IF($A$93="","",SUMIFS(Allocations!H$3:H$302,Allocations!$A$3:$A$302,$A$93,Allocations!$C$3:$C$302,"Confirmed"))</f>
        <v/>
      </c>
      <c r="H95" s="15">
        <f>IF($A$93="","",SUMIFS(Allocations!I$3:I$302,Allocations!$A$3:$A$302,$A$93,Allocations!$C$3:$C$302,"Confirmed"))</f>
        <v/>
      </c>
      <c r="I95" s="15">
        <f>IF($A$93="","",SUMIFS(Allocations!J$3:J$302,Allocations!$A$3:$A$302,$A$93,Allocations!$C$3:$C$302,"Confirmed"))</f>
        <v/>
      </c>
      <c r="J95" s="15">
        <f>IF($A$93="","",SUMIFS(Allocations!K$3:K$302,Allocations!$A$3:$A$302,$A$93,Allocations!$C$3:$C$302,"Confirmed"))</f>
        <v/>
      </c>
      <c r="K95" s="15">
        <f>IF($A$93="","",SUMIFS(Allocations!L$3:L$302,Allocations!$A$3:$A$302,$A$93,Allocations!$C$3:$C$302,"Confirmed"))</f>
        <v/>
      </c>
      <c r="L95" s="15">
        <f>IF($A$93="","",SUMIFS(Allocations!M$3:M$302,Allocations!$A$3:$A$302,$A$93,Allocations!$C$3:$C$302,"Confirmed"))</f>
        <v/>
      </c>
      <c r="M95" s="15">
        <f>IF($A$93="","",SUMIFS(Allocations!N$3:N$302,Allocations!$A$3:$A$302,$A$93,Allocations!$C$3:$C$302,"Confirmed"))</f>
        <v/>
      </c>
      <c r="N95" s="15">
        <f>IF($A$93="","",SUMIFS(Allocations!O$3:O$302,Allocations!$A$3:$A$302,$A$93,Allocations!$C$3:$C$302,"Confirmed"))</f>
        <v/>
      </c>
    </row>
    <row r="96">
      <c r="B96">
        <f>IF($A$93="","","% allocated")</f>
        <v/>
      </c>
      <c r="C96" s="16">
        <f>IF($A$93="","",IF(C93=0,"",C94/C93))</f>
        <v/>
      </c>
      <c r="D96" s="16">
        <f>IF($A$93="","",IF(D93=0,"",D94/D93))</f>
        <v/>
      </c>
      <c r="E96" s="16">
        <f>IF($A$93="","",IF(E93=0,"",E94/E93))</f>
        <v/>
      </c>
      <c r="F96" s="16">
        <f>IF($A$93="","",IF(F93=0,"",F94/F93))</f>
        <v/>
      </c>
      <c r="G96" s="16">
        <f>IF($A$93="","",IF(G93=0,"",G94/G93))</f>
        <v/>
      </c>
      <c r="H96" s="16">
        <f>IF($A$93="","",IF(H93=0,"",H94/H93))</f>
        <v/>
      </c>
      <c r="I96" s="16">
        <f>IF($A$93="","",IF(I93=0,"",I94/I93))</f>
        <v/>
      </c>
      <c r="J96" s="16">
        <f>IF($A$93="","",IF(J93=0,"",J94/J93))</f>
        <v/>
      </c>
      <c r="K96" s="16">
        <f>IF($A$93="","",IF(K93=0,"",K94/K93))</f>
        <v/>
      </c>
      <c r="L96" s="16">
        <f>IF($A$93="","",IF(L93=0,"",L94/L93))</f>
        <v/>
      </c>
      <c r="M96" s="16">
        <f>IF($A$93="","",IF(M93=0,"",M94/M93))</f>
        <v/>
      </c>
      <c r="N96" s="16">
        <f>IF($A$93="","",IF(N93=0,"",N94/N93))</f>
        <v/>
      </c>
    </row>
    <row r="97">
      <c r="B97">
        <f>IF($A$93="","","Status")</f>
        <v/>
      </c>
      <c r="C97">
        <f>IF($A$93="","",IF(C93=0,IF(C94&gt;0,"Booked while off","Off"),IF(C96&gt;OverAbove,"Over",IF(C96&lt;UnderBelow,"Under","OK"))))</f>
        <v/>
      </c>
      <c r="D97">
        <f>IF($A$93="","",IF(D93=0,IF(D94&gt;0,"Booked while off","Off"),IF(D96&gt;OverAbove,"Over",IF(D96&lt;UnderBelow,"Under","OK"))))</f>
        <v/>
      </c>
      <c r="E97">
        <f>IF($A$93="","",IF(E93=0,IF(E94&gt;0,"Booked while off","Off"),IF(E96&gt;OverAbove,"Over",IF(E96&lt;UnderBelow,"Under","OK"))))</f>
        <v/>
      </c>
      <c r="F97">
        <f>IF($A$93="","",IF(F93=0,IF(F94&gt;0,"Booked while off","Off"),IF(F96&gt;OverAbove,"Over",IF(F96&lt;UnderBelow,"Under","OK"))))</f>
        <v/>
      </c>
      <c r="G97">
        <f>IF($A$93="","",IF(G93=0,IF(G94&gt;0,"Booked while off","Off"),IF(G96&gt;OverAbove,"Over",IF(G96&lt;UnderBelow,"Under","OK"))))</f>
        <v/>
      </c>
      <c r="H97">
        <f>IF($A$93="","",IF(H93=0,IF(H94&gt;0,"Booked while off","Off"),IF(H96&gt;OverAbove,"Over",IF(H96&lt;UnderBelow,"Under","OK"))))</f>
        <v/>
      </c>
      <c r="I97">
        <f>IF($A$93="","",IF(I93=0,IF(I94&gt;0,"Booked while off","Off"),IF(I96&gt;OverAbove,"Over",IF(I96&lt;UnderBelow,"Under","OK"))))</f>
        <v/>
      </c>
      <c r="J97">
        <f>IF($A$93="","",IF(J93=0,IF(J94&gt;0,"Booked while off","Off"),IF(J96&gt;OverAbove,"Over",IF(J96&lt;UnderBelow,"Under","OK"))))</f>
        <v/>
      </c>
      <c r="K97">
        <f>IF($A$93="","",IF(K93=0,IF(K94&gt;0,"Booked while off","Off"),IF(K96&gt;OverAbove,"Over",IF(K96&lt;UnderBelow,"Under","OK"))))</f>
        <v/>
      </c>
      <c r="L97">
        <f>IF($A$93="","",IF(L93=0,IF(L94&gt;0,"Booked while off","Off"),IF(L96&gt;OverAbove,"Over",IF(L96&lt;UnderBelow,"Under","OK"))))</f>
        <v/>
      </c>
      <c r="M97">
        <f>IF($A$93="","",IF(M93=0,IF(M94&gt;0,"Booked while off","Off"),IF(M96&gt;OverAbove,"Over",IF(M96&lt;UnderBelow,"Under","OK"))))</f>
        <v/>
      </c>
      <c r="N97">
        <f>IF($A$93="","",IF(N93=0,IF(N94&gt;0,"Booked while off","Off"),IF(N96&gt;OverAbove,"Over",IF(N96&lt;UnderBelow,"Under","OK"))))</f>
        <v/>
      </c>
    </row>
    <row r="98"/>
    <row r="99">
      <c r="A99" s="2">
        <f>IF(People!$A$19="","",People!$A$19)</f>
        <v/>
      </c>
      <c r="B99">
        <f>IF($A$99="","","Available")</f>
        <v/>
      </c>
      <c r="C99" s="15">
        <f>IF($A$99="","",MAX(0,People!$C$19-SUMIFS(Allocations!D$3:D$302,Allocations!$A$3:$A$302,$A$99,Allocations!$B$3:$B$302,"Time off")))</f>
        <v/>
      </c>
      <c r="D99" s="15">
        <f>IF($A$99="","",MAX(0,People!$C$19-SUMIFS(Allocations!E$3:E$302,Allocations!$A$3:$A$302,$A$99,Allocations!$B$3:$B$302,"Time off")))</f>
        <v/>
      </c>
      <c r="E99" s="15">
        <f>IF($A$99="","",MAX(0,People!$C$19-SUMIFS(Allocations!F$3:F$302,Allocations!$A$3:$A$302,$A$99,Allocations!$B$3:$B$302,"Time off")))</f>
        <v/>
      </c>
      <c r="F99" s="15">
        <f>IF($A$99="","",MAX(0,People!$C$19-SUMIFS(Allocations!G$3:G$302,Allocations!$A$3:$A$302,$A$99,Allocations!$B$3:$B$302,"Time off")))</f>
        <v/>
      </c>
      <c r="G99" s="15">
        <f>IF($A$99="","",MAX(0,People!$C$19-SUMIFS(Allocations!H$3:H$302,Allocations!$A$3:$A$302,$A$99,Allocations!$B$3:$B$302,"Time off")))</f>
        <v/>
      </c>
      <c r="H99" s="15">
        <f>IF($A$99="","",MAX(0,People!$C$19-SUMIFS(Allocations!I$3:I$302,Allocations!$A$3:$A$302,$A$99,Allocations!$B$3:$B$302,"Time off")))</f>
        <v/>
      </c>
      <c r="I99" s="15">
        <f>IF($A$99="","",MAX(0,People!$C$19-SUMIFS(Allocations!J$3:J$302,Allocations!$A$3:$A$302,$A$99,Allocations!$B$3:$B$302,"Time off")))</f>
        <v/>
      </c>
      <c r="J99" s="15">
        <f>IF($A$99="","",MAX(0,People!$C$19-SUMIFS(Allocations!K$3:K$302,Allocations!$A$3:$A$302,$A$99,Allocations!$B$3:$B$302,"Time off")))</f>
        <v/>
      </c>
      <c r="K99" s="15">
        <f>IF($A$99="","",MAX(0,People!$C$19-SUMIFS(Allocations!L$3:L$302,Allocations!$A$3:$A$302,$A$99,Allocations!$B$3:$B$302,"Time off")))</f>
        <v/>
      </c>
      <c r="L99" s="15">
        <f>IF($A$99="","",MAX(0,People!$C$19-SUMIFS(Allocations!M$3:M$302,Allocations!$A$3:$A$302,$A$99,Allocations!$B$3:$B$302,"Time off")))</f>
        <v/>
      </c>
      <c r="M99" s="15">
        <f>IF($A$99="","",MAX(0,People!$C$19-SUMIFS(Allocations!N$3:N$302,Allocations!$A$3:$A$302,$A$99,Allocations!$B$3:$B$302,"Time off")))</f>
        <v/>
      </c>
      <c r="N99" s="15">
        <f>IF($A$99="","",MAX(0,People!$C$19-SUMIFS(Allocations!O$3:O$302,Allocations!$A$3:$A$302,$A$99,Allocations!$B$3:$B$302,"Time off")))</f>
        <v/>
      </c>
    </row>
    <row r="100">
      <c r="B100">
        <f>IF($A$99="","","Allocated")</f>
        <v/>
      </c>
      <c r="C100" s="15">
        <f>IF($A$99="","",SUMIFS(Allocations!D$3:D$302,Allocations!$A$3:$A$302,$A$99)-SUMIFS(Allocations!D$3:D$302,Allocations!$A$3:$A$302,$A$99,Allocations!$B$3:$B$302,"Time off"))</f>
        <v/>
      </c>
      <c r="D100" s="15">
        <f>IF($A$99="","",SUMIFS(Allocations!E$3:E$302,Allocations!$A$3:$A$302,$A$99)-SUMIFS(Allocations!E$3:E$302,Allocations!$A$3:$A$302,$A$99,Allocations!$B$3:$B$302,"Time off"))</f>
        <v/>
      </c>
      <c r="E100" s="15">
        <f>IF($A$99="","",SUMIFS(Allocations!F$3:F$302,Allocations!$A$3:$A$302,$A$99)-SUMIFS(Allocations!F$3:F$302,Allocations!$A$3:$A$302,$A$99,Allocations!$B$3:$B$302,"Time off"))</f>
        <v/>
      </c>
      <c r="F100" s="15">
        <f>IF($A$99="","",SUMIFS(Allocations!G$3:G$302,Allocations!$A$3:$A$302,$A$99)-SUMIFS(Allocations!G$3:G$302,Allocations!$A$3:$A$302,$A$99,Allocations!$B$3:$B$302,"Time off"))</f>
        <v/>
      </c>
      <c r="G100" s="15">
        <f>IF($A$99="","",SUMIFS(Allocations!H$3:H$302,Allocations!$A$3:$A$302,$A$99)-SUMIFS(Allocations!H$3:H$302,Allocations!$A$3:$A$302,$A$99,Allocations!$B$3:$B$302,"Time off"))</f>
        <v/>
      </c>
      <c r="H100" s="15">
        <f>IF($A$99="","",SUMIFS(Allocations!I$3:I$302,Allocations!$A$3:$A$302,$A$99)-SUMIFS(Allocations!I$3:I$302,Allocations!$A$3:$A$302,$A$99,Allocations!$B$3:$B$302,"Time off"))</f>
        <v/>
      </c>
      <c r="I100" s="15">
        <f>IF($A$99="","",SUMIFS(Allocations!J$3:J$302,Allocations!$A$3:$A$302,$A$99)-SUMIFS(Allocations!J$3:J$302,Allocations!$A$3:$A$302,$A$99,Allocations!$B$3:$B$302,"Time off"))</f>
        <v/>
      </c>
      <c r="J100" s="15">
        <f>IF($A$99="","",SUMIFS(Allocations!K$3:K$302,Allocations!$A$3:$A$302,$A$99)-SUMIFS(Allocations!K$3:K$302,Allocations!$A$3:$A$302,$A$99,Allocations!$B$3:$B$302,"Time off"))</f>
        <v/>
      </c>
      <c r="K100" s="15">
        <f>IF($A$99="","",SUMIFS(Allocations!L$3:L$302,Allocations!$A$3:$A$302,$A$99)-SUMIFS(Allocations!L$3:L$302,Allocations!$A$3:$A$302,$A$99,Allocations!$B$3:$B$302,"Time off"))</f>
        <v/>
      </c>
      <c r="L100" s="15">
        <f>IF($A$99="","",SUMIFS(Allocations!M$3:M$302,Allocations!$A$3:$A$302,$A$99)-SUMIFS(Allocations!M$3:M$302,Allocations!$A$3:$A$302,$A$99,Allocations!$B$3:$B$302,"Time off"))</f>
        <v/>
      </c>
      <c r="M100" s="15">
        <f>IF($A$99="","",SUMIFS(Allocations!N$3:N$302,Allocations!$A$3:$A$302,$A$99)-SUMIFS(Allocations!N$3:N$302,Allocations!$A$3:$A$302,$A$99,Allocations!$B$3:$B$302,"Time off"))</f>
        <v/>
      </c>
      <c r="N100" s="15">
        <f>IF($A$99="","",SUMIFS(Allocations!O$3:O$302,Allocations!$A$3:$A$302,$A$99)-SUMIFS(Allocations!O$3:O$302,Allocations!$A$3:$A$302,$A$99,Allocations!$B$3:$B$302,"Time off"))</f>
        <v/>
      </c>
    </row>
    <row r="101">
      <c r="B101">
        <f>IF($A$99="","","Confirmed")</f>
        <v/>
      </c>
      <c r="C101" s="15">
        <f>IF($A$99="","",SUMIFS(Allocations!D$3:D$302,Allocations!$A$3:$A$302,$A$99,Allocations!$C$3:$C$302,"Confirmed"))</f>
        <v/>
      </c>
      <c r="D101" s="15">
        <f>IF($A$99="","",SUMIFS(Allocations!E$3:E$302,Allocations!$A$3:$A$302,$A$99,Allocations!$C$3:$C$302,"Confirmed"))</f>
        <v/>
      </c>
      <c r="E101" s="15">
        <f>IF($A$99="","",SUMIFS(Allocations!F$3:F$302,Allocations!$A$3:$A$302,$A$99,Allocations!$C$3:$C$302,"Confirmed"))</f>
        <v/>
      </c>
      <c r="F101" s="15">
        <f>IF($A$99="","",SUMIFS(Allocations!G$3:G$302,Allocations!$A$3:$A$302,$A$99,Allocations!$C$3:$C$302,"Confirmed"))</f>
        <v/>
      </c>
      <c r="G101" s="15">
        <f>IF($A$99="","",SUMIFS(Allocations!H$3:H$302,Allocations!$A$3:$A$302,$A$99,Allocations!$C$3:$C$302,"Confirmed"))</f>
        <v/>
      </c>
      <c r="H101" s="15">
        <f>IF($A$99="","",SUMIFS(Allocations!I$3:I$302,Allocations!$A$3:$A$302,$A$99,Allocations!$C$3:$C$302,"Confirmed"))</f>
        <v/>
      </c>
      <c r="I101" s="15">
        <f>IF($A$99="","",SUMIFS(Allocations!J$3:J$302,Allocations!$A$3:$A$302,$A$99,Allocations!$C$3:$C$302,"Confirmed"))</f>
        <v/>
      </c>
      <c r="J101" s="15">
        <f>IF($A$99="","",SUMIFS(Allocations!K$3:K$302,Allocations!$A$3:$A$302,$A$99,Allocations!$C$3:$C$302,"Confirmed"))</f>
        <v/>
      </c>
      <c r="K101" s="15">
        <f>IF($A$99="","",SUMIFS(Allocations!L$3:L$302,Allocations!$A$3:$A$302,$A$99,Allocations!$C$3:$C$302,"Confirmed"))</f>
        <v/>
      </c>
      <c r="L101" s="15">
        <f>IF($A$99="","",SUMIFS(Allocations!M$3:M$302,Allocations!$A$3:$A$302,$A$99,Allocations!$C$3:$C$302,"Confirmed"))</f>
        <v/>
      </c>
      <c r="M101" s="15">
        <f>IF($A$99="","",SUMIFS(Allocations!N$3:N$302,Allocations!$A$3:$A$302,$A$99,Allocations!$C$3:$C$302,"Confirmed"))</f>
        <v/>
      </c>
      <c r="N101" s="15">
        <f>IF($A$99="","",SUMIFS(Allocations!O$3:O$302,Allocations!$A$3:$A$302,$A$99,Allocations!$C$3:$C$302,"Confirmed"))</f>
        <v/>
      </c>
    </row>
    <row r="102">
      <c r="B102">
        <f>IF($A$99="","","% allocated")</f>
        <v/>
      </c>
      <c r="C102" s="16">
        <f>IF($A$99="","",IF(C99=0,"",C100/C99))</f>
        <v/>
      </c>
      <c r="D102" s="16">
        <f>IF($A$99="","",IF(D99=0,"",D100/D99))</f>
        <v/>
      </c>
      <c r="E102" s="16">
        <f>IF($A$99="","",IF(E99=0,"",E100/E99))</f>
        <v/>
      </c>
      <c r="F102" s="16">
        <f>IF($A$99="","",IF(F99=0,"",F100/F99))</f>
        <v/>
      </c>
      <c r="G102" s="16">
        <f>IF($A$99="","",IF(G99=0,"",G100/G99))</f>
        <v/>
      </c>
      <c r="H102" s="16">
        <f>IF($A$99="","",IF(H99=0,"",H100/H99))</f>
        <v/>
      </c>
      <c r="I102" s="16">
        <f>IF($A$99="","",IF(I99=0,"",I100/I99))</f>
        <v/>
      </c>
      <c r="J102" s="16">
        <f>IF($A$99="","",IF(J99=0,"",J100/J99))</f>
        <v/>
      </c>
      <c r="K102" s="16">
        <f>IF($A$99="","",IF(K99=0,"",K100/K99))</f>
        <v/>
      </c>
      <c r="L102" s="16">
        <f>IF($A$99="","",IF(L99=0,"",L100/L99))</f>
        <v/>
      </c>
      <c r="M102" s="16">
        <f>IF($A$99="","",IF(M99=0,"",M100/M99))</f>
        <v/>
      </c>
      <c r="N102" s="16">
        <f>IF($A$99="","",IF(N99=0,"",N100/N99))</f>
        <v/>
      </c>
    </row>
    <row r="103">
      <c r="B103">
        <f>IF($A$99="","","Status")</f>
        <v/>
      </c>
      <c r="C103">
        <f>IF($A$99="","",IF(C99=0,IF(C100&gt;0,"Booked while off","Off"),IF(C102&gt;OverAbove,"Over",IF(C102&lt;UnderBelow,"Under","OK"))))</f>
        <v/>
      </c>
      <c r="D103">
        <f>IF($A$99="","",IF(D99=0,IF(D100&gt;0,"Booked while off","Off"),IF(D102&gt;OverAbove,"Over",IF(D102&lt;UnderBelow,"Under","OK"))))</f>
        <v/>
      </c>
      <c r="E103">
        <f>IF($A$99="","",IF(E99=0,IF(E100&gt;0,"Booked while off","Off"),IF(E102&gt;OverAbove,"Over",IF(E102&lt;UnderBelow,"Under","OK"))))</f>
        <v/>
      </c>
      <c r="F103">
        <f>IF($A$99="","",IF(F99=0,IF(F100&gt;0,"Booked while off","Off"),IF(F102&gt;OverAbove,"Over",IF(F102&lt;UnderBelow,"Under","OK"))))</f>
        <v/>
      </c>
      <c r="G103">
        <f>IF($A$99="","",IF(G99=0,IF(G100&gt;0,"Booked while off","Off"),IF(G102&gt;OverAbove,"Over",IF(G102&lt;UnderBelow,"Under","OK"))))</f>
        <v/>
      </c>
      <c r="H103">
        <f>IF($A$99="","",IF(H99=0,IF(H100&gt;0,"Booked while off","Off"),IF(H102&gt;OverAbove,"Over",IF(H102&lt;UnderBelow,"Under","OK"))))</f>
        <v/>
      </c>
      <c r="I103">
        <f>IF($A$99="","",IF(I99=0,IF(I100&gt;0,"Booked while off","Off"),IF(I102&gt;OverAbove,"Over",IF(I102&lt;UnderBelow,"Under","OK"))))</f>
        <v/>
      </c>
      <c r="J103">
        <f>IF($A$99="","",IF(J99=0,IF(J100&gt;0,"Booked while off","Off"),IF(J102&gt;OverAbove,"Over",IF(J102&lt;UnderBelow,"Under","OK"))))</f>
        <v/>
      </c>
      <c r="K103">
        <f>IF($A$99="","",IF(K99=0,IF(K100&gt;0,"Booked while off","Off"),IF(K102&gt;OverAbove,"Over",IF(K102&lt;UnderBelow,"Under","OK"))))</f>
        <v/>
      </c>
      <c r="L103">
        <f>IF($A$99="","",IF(L99=0,IF(L100&gt;0,"Booked while off","Off"),IF(L102&gt;OverAbove,"Over",IF(L102&lt;UnderBelow,"Under","OK"))))</f>
        <v/>
      </c>
      <c r="M103">
        <f>IF($A$99="","",IF(M99=0,IF(M100&gt;0,"Booked while off","Off"),IF(M102&gt;OverAbove,"Over",IF(M102&lt;UnderBelow,"Under","OK"))))</f>
        <v/>
      </c>
      <c r="N103">
        <f>IF($A$99="","",IF(N99=0,IF(N100&gt;0,"Booked while off","Off"),IF(N102&gt;OverAbove,"Over",IF(N102&lt;UnderBelow,"Under","OK"))))</f>
        <v/>
      </c>
    </row>
    <row r="104"/>
    <row r="105">
      <c r="A105" s="2">
        <f>IF(People!$A$20="","",People!$A$20)</f>
        <v/>
      </c>
      <c r="B105">
        <f>IF($A$105="","","Available")</f>
        <v/>
      </c>
      <c r="C105" s="15">
        <f>IF($A$105="","",MAX(0,People!$C$20-SUMIFS(Allocations!D$3:D$302,Allocations!$A$3:$A$302,$A$105,Allocations!$B$3:$B$302,"Time off")))</f>
        <v/>
      </c>
      <c r="D105" s="15">
        <f>IF($A$105="","",MAX(0,People!$C$20-SUMIFS(Allocations!E$3:E$302,Allocations!$A$3:$A$302,$A$105,Allocations!$B$3:$B$302,"Time off")))</f>
        <v/>
      </c>
      <c r="E105" s="15">
        <f>IF($A$105="","",MAX(0,People!$C$20-SUMIFS(Allocations!F$3:F$302,Allocations!$A$3:$A$302,$A$105,Allocations!$B$3:$B$302,"Time off")))</f>
        <v/>
      </c>
      <c r="F105" s="15">
        <f>IF($A$105="","",MAX(0,People!$C$20-SUMIFS(Allocations!G$3:G$302,Allocations!$A$3:$A$302,$A$105,Allocations!$B$3:$B$302,"Time off")))</f>
        <v/>
      </c>
      <c r="G105" s="15">
        <f>IF($A$105="","",MAX(0,People!$C$20-SUMIFS(Allocations!H$3:H$302,Allocations!$A$3:$A$302,$A$105,Allocations!$B$3:$B$302,"Time off")))</f>
        <v/>
      </c>
      <c r="H105" s="15">
        <f>IF($A$105="","",MAX(0,People!$C$20-SUMIFS(Allocations!I$3:I$302,Allocations!$A$3:$A$302,$A$105,Allocations!$B$3:$B$302,"Time off")))</f>
        <v/>
      </c>
      <c r="I105" s="15">
        <f>IF($A$105="","",MAX(0,People!$C$20-SUMIFS(Allocations!J$3:J$302,Allocations!$A$3:$A$302,$A$105,Allocations!$B$3:$B$302,"Time off")))</f>
        <v/>
      </c>
      <c r="J105" s="15">
        <f>IF($A$105="","",MAX(0,People!$C$20-SUMIFS(Allocations!K$3:K$302,Allocations!$A$3:$A$302,$A$105,Allocations!$B$3:$B$302,"Time off")))</f>
        <v/>
      </c>
      <c r="K105" s="15">
        <f>IF($A$105="","",MAX(0,People!$C$20-SUMIFS(Allocations!L$3:L$302,Allocations!$A$3:$A$302,$A$105,Allocations!$B$3:$B$302,"Time off")))</f>
        <v/>
      </c>
      <c r="L105" s="15">
        <f>IF($A$105="","",MAX(0,People!$C$20-SUMIFS(Allocations!M$3:M$302,Allocations!$A$3:$A$302,$A$105,Allocations!$B$3:$B$302,"Time off")))</f>
        <v/>
      </c>
      <c r="M105" s="15">
        <f>IF($A$105="","",MAX(0,People!$C$20-SUMIFS(Allocations!N$3:N$302,Allocations!$A$3:$A$302,$A$105,Allocations!$B$3:$B$302,"Time off")))</f>
        <v/>
      </c>
      <c r="N105" s="15">
        <f>IF($A$105="","",MAX(0,People!$C$20-SUMIFS(Allocations!O$3:O$302,Allocations!$A$3:$A$302,$A$105,Allocations!$B$3:$B$302,"Time off")))</f>
        <v/>
      </c>
    </row>
    <row r="106">
      <c r="B106">
        <f>IF($A$105="","","Allocated")</f>
        <v/>
      </c>
      <c r="C106" s="15">
        <f>IF($A$105="","",SUMIFS(Allocations!D$3:D$302,Allocations!$A$3:$A$302,$A$105)-SUMIFS(Allocations!D$3:D$302,Allocations!$A$3:$A$302,$A$105,Allocations!$B$3:$B$302,"Time off"))</f>
        <v/>
      </c>
      <c r="D106" s="15">
        <f>IF($A$105="","",SUMIFS(Allocations!E$3:E$302,Allocations!$A$3:$A$302,$A$105)-SUMIFS(Allocations!E$3:E$302,Allocations!$A$3:$A$302,$A$105,Allocations!$B$3:$B$302,"Time off"))</f>
        <v/>
      </c>
      <c r="E106" s="15">
        <f>IF($A$105="","",SUMIFS(Allocations!F$3:F$302,Allocations!$A$3:$A$302,$A$105)-SUMIFS(Allocations!F$3:F$302,Allocations!$A$3:$A$302,$A$105,Allocations!$B$3:$B$302,"Time off"))</f>
        <v/>
      </c>
      <c r="F106" s="15">
        <f>IF($A$105="","",SUMIFS(Allocations!G$3:G$302,Allocations!$A$3:$A$302,$A$105)-SUMIFS(Allocations!G$3:G$302,Allocations!$A$3:$A$302,$A$105,Allocations!$B$3:$B$302,"Time off"))</f>
        <v/>
      </c>
      <c r="G106" s="15">
        <f>IF($A$105="","",SUMIFS(Allocations!H$3:H$302,Allocations!$A$3:$A$302,$A$105)-SUMIFS(Allocations!H$3:H$302,Allocations!$A$3:$A$302,$A$105,Allocations!$B$3:$B$302,"Time off"))</f>
        <v/>
      </c>
      <c r="H106" s="15">
        <f>IF($A$105="","",SUMIFS(Allocations!I$3:I$302,Allocations!$A$3:$A$302,$A$105)-SUMIFS(Allocations!I$3:I$302,Allocations!$A$3:$A$302,$A$105,Allocations!$B$3:$B$302,"Time off"))</f>
        <v/>
      </c>
      <c r="I106" s="15">
        <f>IF($A$105="","",SUMIFS(Allocations!J$3:J$302,Allocations!$A$3:$A$302,$A$105)-SUMIFS(Allocations!J$3:J$302,Allocations!$A$3:$A$302,$A$105,Allocations!$B$3:$B$302,"Time off"))</f>
        <v/>
      </c>
      <c r="J106" s="15">
        <f>IF($A$105="","",SUMIFS(Allocations!K$3:K$302,Allocations!$A$3:$A$302,$A$105)-SUMIFS(Allocations!K$3:K$302,Allocations!$A$3:$A$302,$A$105,Allocations!$B$3:$B$302,"Time off"))</f>
        <v/>
      </c>
      <c r="K106" s="15">
        <f>IF($A$105="","",SUMIFS(Allocations!L$3:L$302,Allocations!$A$3:$A$302,$A$105)-SUMIFS(Allocations!L$3:L$302,Allocations!$A$3:$A$302,$A$105,Allocations!$B$3:$B$302,"Time off"))</f>
        <v/>
      </c>
      <c r="L106" s="15">
        <f>IF($A$105="","",SUMIFS(Allocations!M$3:M$302,Allocations!$A$3:$A$302,$A$105)-SUMIFS(Allocations!M$3:M$302,Allocations!$A$3:$A$302,$A$105,Allocations!$B$3:$B$302,"Time off"))</f>
        <v/>
      </c>
      <c r="M106" s="15">
        <f>IF($A$105="","",SUMIFS(Allocations!N$3:N$302,Allocations!$A$3:$A$302,$A$105)-SUMIFS(Allocations!N$3:N$302,Allocations!$A$3:$A$302,$A$105,Allocations!$B$3:$B$302,"Time off"))</f>
        <v/>
      </c>
      <c r="N106" s="15">
        <f>IF($A$105="","",SUMIFS(Allocations!O$3:O$302,Allocations!$A$3:$A$302,$A$105)-SUMIFS(Allocations!O$3:O$302,Allocations!$A$3:$A$302,$A$105,Allocations!$B$3:$B$302,"Time off"))</f>
        <v/>
      </c>
    </row>
    <row r="107">
      <c r="B107">
        <f>IF($A$105="","","Confirmed")</f>
        <v/>
      </c>
      <c r="C107" s="15">
        <f>IF($A$105="","",SUMIFS(Allocations!D$3:D$302,Allocations!$A$3:$A$302,$A$105,Allocations!$C$3:$C$302,"Confirmed"))</f>
        <v/>
      </c>
      <c r="D107" s="15">
        <f>IF($A$105="","",SUMIFS(Allocations!E$3:E$302,Allocations!$A$3:$A$302,$A$105,Allocations!$C$3:$C$302,"Confirmed"))</f>
        <v/>
      </c>
      <c r="E107" s="15">
        <f>IF($A$105="","",SUMIFS(Allocations!F$3:F$302,Allocations!$A$3:$A$302,$A$105,Allocations!$C$3:$C$302,"Confirmed"))</f>
        <v/>
      </c>
      <c r="F107" s="15">
        <f>IF($A$105="","",SUMIFS(Allocations!G$3:G$302,Allocations!$A$3:$A$302,$A$105,Allocations!$C$3:$C$302,"Confirmed"))</f>
        <v/>
      </c>
      <c r="G107" s="15">
        <f>IF($A$105="","",SUMIFS(Allocations!H$3:H$302,Allocations!$A$3:$A$302,$A$105,Allocations!$C$3:$C$302,"Confirmed"))</f>
        <v/>
      </c>
      <c r="H107" s="15">
        <f>IF($A$105="","",SUMIFS(Allocations!I$3:I$302,Allocations!$A$3:$A$302,$A$105,Allocations!$C$3:$C$302,"Confirmed"))</f>
        <v/>
      </c>
      <c r="I107" s="15">
        <f>IF($A$105="","",SUMIFS(Allocations!J$3:J$302,Allocations!$A$3:$A$302,$A$105,Allocations!$C$3:$C$302,"Confirmed"))</f>
        <v/>
      </c>
      <c r="J107" s="15">
        <f>IF($A$105="","",SUMIFS(Allocations!K$3:K$302,Allocations!$A$3:$A$302,$A$105,Allocations!$C$3:$C$302,"Confirmed"))</f>
        <v/>
      </c>
      <c r="K107" s="15">
        <f>IF($A$105="","",SUMIFS(Allocations!L$3:L$302,Allocations!$A$3:$A$302,$A$105,Allocations!$C$3:$C$302,"Confirmed"))</f>
        <v/>
      </c>
      <c r="L107" s="15">
        <f>IF($A$105="","",SUMIFS(Allocations!M$3:M$302,Allocations!$A$3:$A$302,$A$105,Allocations!$C$3:$C$302,"Confirmed"))</f>
        <v/>
      </c>
      <c r="M107" s="15">
        <f>IF($A$105="","",SUMIFS(Allocations!N$3:N$302,Allocations!$A$3:$A$302,$A$105,Allocations!$C$3:$C$302,"Confirmed"))</f>
        <v/>
      </c>
      <c r="N107" s="15">
        <f>IF($A$105="","",SUMIFS(Allocations!O$3:O$302,Allocations!$A$3:$A$302,$A$105,Allocations!$C$3:$C$302,"Confirmed"))</f>
        <v/>
      </c>
    </row>
    <row r="108">
      <c r="B108">
        <f>IF($A$105="","","% allocated")</f>
        <v/>
      </c>
      <c r="C108" s="16">
        <f>IF($A$105="","",IF(C105=0,"",C106/C105))</f>
        <v/>
      </c>
      <c r="D108" s="16">
        <f>IF($A$105="","",IF(D105=0,"",D106/D105))</f>
        <v/>
      </c>
      <c r="E108" s="16">
        <f>IF($A$105="","",IF(E105=0,"",E106/E105))</f>
        <v/>
      </c>
      <c r="F108" s="16">
        <f>IF($A$105="","",IF(F105=0,"",F106/F105))</f>
        <v/>
      </c>
      <c r="G108" s="16">
        <f>IF($A$105="","",IF(G105=0,"",G106/G105))</f>
        <v/>
      </c>
      <c r="H108" s="16">
        <f>IF($A$105="","",IF(H105=0,"",H106/H105))</f>
        <v/>
      </c>
      <c r="I108" s="16">
        <f>IF($A$105="","",IF(I105=0,"",I106/I105))</f>
        <v/>
      </c>
      <c r="J108" s="16">
        <f>IF($A$105="","",IF(J105=0,"",J106/J105))</f>
        <v/>
      </c>
      <c r="K108" s="16">
        <f>IF($A$105="","",IF(K105=0,"",K106/K105))</f>
        <v/>
      </c>
      <c r="L108" s="16">
        <f>IF($A$105="","",IF(L105=0,"",L106/L105))</f>
        <v/>
      </c>
      <c r="M108" s="16">
        <f>IF($A$105="","",IF(M105=0,"",M106/M105))</f>
        <v/>
      </c>
      <c r="N108" s="16">
        <f>IF($A$105="","",IF(N105=0,"",N106/N105))</f>
        <v/>
      </c>
    </row>
    <row r="109">
      <c r="B109">
        <f>IF($A$105="","","Status")</f>
        <v/>
      </c>
      <c r="C109">
        <f>IF($A$105="","",IF(C105=0,IF(C106&gt;0,"Booked while off","Off"),IF(C108&gt;OverAbove,"Over",IF(C108&lt;UnderBelow,"Under","OK"))))</f>
        <v/>
      </c>
      <c r="D109">
        <f>IF($A$105="","",IF(D105=0,IF(D106&gt;0,"Booked while off","Off"),IF(D108&gt;OverAbove,"Over",IF(D108&lt;UnderBelow,"Under","OK"))))</f>
        <v/>
      </c>
      <c r="E109">
        <f>IF($A$105="","",IF(E105=0,IF(E106&gt;0,"Booked while off","Off"),IF(E108&gt;OverAbove,"Over",IF(E108&lt;UnderBelow,"Under","OK"))))</f>
        <v/>
      </c>
      <c r="F109">
        <f>IF($A$105="","",IF(F105=0,IF(F106&gt;0,"Booked while off","Off"),IF(F108&gt;OverAbove,"Over",IF(F108&lt;UnderBelow,"Under","OK"))))</f>
        <v/>
      </c>
      <c r="G109">
        <f>IF($A$105="","",IF(G105=0,IF(G106&gt;0,"Booked while off","Off"),IF(G108&gt;OverAbove,"Over",IF(G108&lt;UnderBelow,"Under","OK"))))</f>
        <v/>
      </c>
      <c r="H109">
        <f>IF($A$105="","",IF(H105=0,IF(H106&gt;0,"Booked while off","Off"),IF(H108&gt;OverAbove,"Over",IF(H108&lt;UnderBelow,"Under","OK"))))</f>
        <v/>
      </c>
      <c r="I109">
        <f>IF($A$105="","",IF(I105=0,IF(I106&gt;0,"Booked while off","Off"),IF(I108&gt;OverAbove,"Over",IF(I108&lt;UnderBelow,"Under","OK"))))</f>
        <v/>
      </c>
      <c r="J109">
        <f>IF($A$105="","",IF(J105=0,IF(J106&gt;0,"Booked while off","Off"),IF(J108&gt;OverAbove,"Over",IF(J108&lt;UnderBelow,"Under","OK"))))</f>
        <v/>
      </c>
      <c r="K109">
        <f>IF($A$105="","",IF(K105=0,IF(K106&gt;0,"Booked while off","Off"),IF(K108&gt;OverAbove,"Over",IF(K108&lt;UnderBelow,"Under","OK"))))</f>
        <v/>
      </c>
      <c r="L109">
        <f>IF($A$105="","",IF(L105=0,IF(L106&gt;0,"Booked while off","Off"),IF(L108&gt;OverAbove,"Over",IF(L108&lt;UnderBelow,"Under","OK"))))</f>
        <v/>
      </c>
      <c r="M109">
        <f>IF($A$105="","",IF(M105=0,IF(M106&gt;0,"Booked while off","Off"),IF(M108&gt;OverAbove,"Over",IF(M108&lt;UnderBelow,"Under","OK"))))</f>
        <v/>
      </c>
      <c r="N109">
        <f>IF($A$105="","",IF(N105=0,IF(N106&gt;0,"Booked while off","Off"),IF(N108&gt;OverAbove,"Over",IF(N108&lt;UnderBelow,"Under","OK"))))</f>
        <v/>
      </c>
    </row>
    <row r="110"/>
    <row r="111">
      <c r="A111" s="2">
        <f>IF(People!$A$21="","",People!$A$21)</f>
        <v/>
      </c>
      <c r="B111">
        <f>IF($A$111="","","Available")</f>
        <v/>
      </c>
      <c r="C111" s="15">
        <f>IF($A$111="","",MAX(0,People!$C$21-SUMIFS(Allocations!D$3:D$302,Allocations!$A$3:$A$302,$A$111,Allocations!$B$3:$B$302,"Time off")))</f>
        <v/>
      </c>
      <c r="D111" s="15">
        <f>IF($A$111="","",MAX(0,People!$C$21-SUMIFS(Allocations!E$3:E$302,Allocations!$A$3:$A$302,$A$111,Allocations!$B$3:$B$302,"Time off")))</f>
        <v/>
      </c>
      <c r="E111" s="15">
        <f>IF($A$111="","",MAX(0,People!$C$21-SUMIFS(Allocations!F$3:F$302,Allocations!$A$3:$A$302,$A$111,Allocations!$B$3:$B$302,"Time off")))</f>
        <v/>
      </c>
      <c r="F111" s="15">
        <f>IF($A$111="","",MAX(0,People!$C$21-SUMIFS(Allocations!G$3:G$302,Allocations!$A$3:$A$302,$A$111,Allocations!$B$3:$B$302,"Time off")))</f>
        <v/>
      </c>
      <c r="G111" s="15">
        <f>IF($A$111="","",MAX(0,People!$C$21-SUMIFS(Allocations!H$3:H$302,Allocations!$A$3:$A$302,$A$111,Allocations!$B$3:$B$302,"Time off")))</f>
        <v/>
      </c>
      <c r="H111" s="15">
        <f>IF($A$111="","",MAX(0,People!$C$21-SUMIFS(Allocations!I$3:I$302,Allocations!$A$3:$A$302,$A$111,Allocations!$B$3:$B$302,"Time off")))</f>
        <v/>
      </c>
      <c r="I111" s="15">
        <f>IF($A$111="","",MAX(0,People!$C$21-SUMIFS(Allocations!J$3:J$302,Allocations!$A$3:$A$302,$A$111,Allocations!$B$3:$B$302,"Time off")))</f>
        <v/>
      </c>
      <c r="J111" s="15">
        <f>IF($A$111="","",MAX(0,People!$C$21-SUMIFS(Allocations!K$3:K$302,Allocations!$A$3:$A$302,$A$111,Allocations!$B$3:$B$302,"Time off")))</f>
        <v/>
      </c>
      <c r="K111" s="15">
        <f>IF($A$111="","",MAX(0,People!$C$21-SUMIFS(Allocations!L$3:L$302,Allocations!$A$3:$A$302,$A$111,Allocations!$B$3:$B$302,"Time off")))</f>
        <v/>
      </c>
      <c r="L111" s="15">
        <f>IF($A$111="","",MAX(0,People!$C$21-SUMIFS(Allocations!M$3:M$302,Allocations!$A$3:$A$302,$A$111,Allocations!$B$3:$B$302,"Time off")))</f>
        <v/>
      </c>
      <c r="M111" s="15">
        <f>IF($A$111="","",MAX(0,People!$C$21-SUMIFS(Allocations!N$3:N$302,Allocations!$A$3:$A$302,$A$111,Allocations!$B$3:$B$302,"Time off")))</f>
        <v/>
      </c>
      <c r="N111" s="15">
        <f>IF($A$111="","",MAX(0,People!$C$21-SUMIFS(Allocations!O$3:O$302,Allocations!$A$3:$A$302,$A$111,Allocations!$B$3:$B$302,"Time off")))</f>
        <v/>
      </c>
    </row>
    <row r="112">
      <c r="B112">
        <f>IF($A$111="","","Allocated")</f>
        <v/>
      </c>
      <c r="C112" s="15">
        <f>IF($A$111="","",SUMIFS(Allocations!D$3:D$302,Allocations!$A$3:$A$302,$A$111)-SUMIFS(Allocations!D$3:D$302,Allocations!$A$3:$A$302,$A$111,Allocations!$B$3:$B$302,"Time off"))</f>
        <v/>
      </c>
      <c r="D112" s="15">
        <f>IF($A$111="","",SUMIFS(Allocations!E$3:E$302,Allocations!$A$3:$A$302,$A$111)-SUMIFS(Allocations!E$3:E$302,Allocations!$A$3:$A$302,$A$111,Allocations!$B$3:$B$302,"Time off"))</f>
        <v/>
      </c>
      <c r="E112" s="15">
        <f>IF($A$111="","",SUMIFS(Allocations!F$3:F$302,Allocations!$A$3:$A$302,$A$111)-SUMIFS(Allocations!F$3:F$302,Allocations!$A$3:$A$302,$A$111,Allocations!$B$3:$B$302,"Time off"))</f>
        <v/>
      </c>
      <c r="F112" s="15">
        <f>IF($A$111="","",SUMIFS(Allocations!G$3:G$302,Allocations!$A$3:$A$302,$A$111)-SUMIFS(Allocations!G$3:G$302,Allocations!$A$3:$A$302,$A$111,Allocations!$B$3:$B$302,"Time off"))</f>
        <v/>
      </c>
      <c r="G112" s="15">
        <f>IF($A$111="","",SUMIFS(Allocations!H$3:H$302,Allocations!$A$3:$A$302,$A$111)-SUMIFS(Allocations!H$3:H$302,Allocations!$A$3:$A$302,$A$111,Allocations!$B$3:$B$302,"Time off"))</f>
        <v/>
      </c>
      <c r="H112" s="15">
        <f>IF($A$111="","",SUMIFS(Allocations!I$3:I$302,Allocations!$A$3:$A$302,$A$111)-SUMIFS(Allocations!I$3:I$302,Allocations!$A$3:$A$302,$A$111,Allocations!$B$3:$B$302,"Time off"))</f>
        <v/>
      </c>
      <c r="I112" s="15">
        <f>IF($A$111="","",SUMIFS(Allocations!J$3:J$302,Allocations!$A$3:$A$302,$A$111)-SUMIFS(Allocations!J$3:J$302,Allocations!$A$3:$A$302,$A$111,Allocations!$B$3:$B$302,"Time off"))</f>
        <v/>
      </c>
      <c r="J112" s="15">
        <f>IF($A$111="","",SUMIFS(Allocations!K$3:K$302,Allocations!$A$3:$A$302,$A$111)-SUMIFS(Allocations!K$3:K$302,Allocations!$A$3:$A$302,$A$111,Allocations!$B$3:$B$302,"Time off"))</f>
        <v/>
      </c>
      <c r="K112" s="15">
        <f>IF($A$111="","",SUMIFS(Allocations!L$3:L$302,Allocations!$A$3:$A$302,$A$111)-SUMIFS(Allocations!L$3:L$302,Allocations!$A$3:$A$302,$A$111,Allocations!$B$3:$B$302,"Time off"))</f>
        <v/>
      </c>
      <c r="L112" s="15">
        <f>IF($A$111="","",SUMIFS(Allocations!M$3:M$302,Allocations!$A$3:$A$302,$A$111)-SUMIFS(Allocations!M$3:M$302,Allocations!$A$3:$A$302,$A$111,Allocations!$B$3:$B$302,"Time off"))</f>
        <v/>
      </c>
      <c r="M112" s="15">
        <f>IF($A$111="","",SUMIFS(Allocations!N$3:N$302,Allocations!$A$3:$A$302,$A$111)-SUMIFS(Allocations!N$3:N$302,Allocations!$A$3:$A$302,$A$111,Allocations!$B$3:$B$302,"Time off"))</f>
        <v/>
      </c>
      <c r="N112" s="15">
        <f>IF($A$111="","",SUMIFS(Allocations!O$3:O$302,Allocations!$A$3:$A$302,$A$111)-SUMIFS(Allocations!O$3:O$302,Allocations!$A$3:$A$302,$A$111,Allocations!$B$3:$B$302,"Time off"))</f>
        <v/>
      </c>
    </row>
    <row r="113">
      <c r="B113">
        <f>IF($A$111="","","Confirmed")</f>
        <v/>
      </c>
      <c r="C113" s="15">
        <f>IF($A$111="","",SUMIFS(Allocations!D$3:D$302,Allocations!$A$3:$A$302,$A$111,Allocations!$C$3:$C$302,"Confirmed"))</f>
        <v/>
      </c>
      <c r="D113" s="15">
        <f>IF($A$111="","",SUMIFS(Allocations!E$3:E$302,Allocations!$A$3:$A$302,$A$111,Allocations!$C$3:$C$302,"Confirmed"))</f>
        <v/>
      </c>
      <c r="E113" s="15">
        <f>IF($A$111="","",SUMIFS(Allocations!F$3:F$302,Allocations!$A$3:$A$302,$A$111,Allocations!$C$3:$C$302,"Confirmed"))</f>
        <v/>
      </c>
      <c r="F113" s="15">
        <f>IF($A$111="","",SUMIFS(Allocations!G$3:G$302,Allocations!$A$3:$A$302,$A$111,Allocations!$C$3:$C$302,"Confirmed"))</f>
        <v/>
      </c>
      <c r="G113" s="15">
        <f>IF($A$111="","",SUMIFS(Allocations!H$3:H$302,Allocations!$A$3:$A$302,$A$111,Allocations!$C$3:$C$302,"Confirmed"))</f>
        <v/>
      </c>
      <c r="H113" s="15">
        <f>IF($A$111="","",SUMIFS(Allocations!I$3:I$302,Allocations!$A$3:$A$302,$A$111,Allocations!$C$3:$C$302,"Confirmed"))</f>
        <v/>
      </c>
      <c r="I113" s="15">
        <f>IF($A$111="","",SUMIFS(Allocations!J$3:J$302,Allocations!$A$3:$A$302,$A$111,Allocations!$C$3:$C$302,"Confirmed"))</f>
        <v/>
      </c>
      <c r="J113" s="15">
        <f>IF($A$111="","",SUMIFS(Allocations!K$3:K$302,Allocations!$A$3:$A$302,$A$111,Allocations!$C$3:$C$302,"Confirmed"))</f>
        <v/>
      </c>
      <c r="K113" s="15">
        <f>IF($A$111="","",SUMIFS(Allocations!L$3:L$302,Allocations!$A$3:$A$302,$A$111,Allocations!$C$3:$C$302,"Confirmed"))</f>
        <v/>
      </c>
      <c r="L113" s="15">
        <f>IF($A$111="","",SUMIFS(Allocations!M$3:M$302,Allocations!$A$3:$A$302,$A$111,Allocations!$C$3:$C$302,"Confirmed"))</f>
        <v/>
      </c>
      <c r="M113" s="15">
        <f>IF($A$111="","",SUMIFS(Allocations!N$3:N$302,Allocations!$A$3:$A$302,$A$111,Allocations!$C$3:$C$302,"Confirmed"))</f>
        <v/>
      </c>
      <c r="N113" s="15">
        <f>IF($A$111="","",SUMIFS(Allocations!O$3:O$302,Allocations!$A$3:$A$302,$A$111,Allocations!$C$3:$C$302,"Confirmed"))</f>
        <v/>
      </c>
    </row>
    <row r="114">
      <c r="B114">
        <f>IF($A$111="","","% allocated")</f>
        <v/>
      </c>
      <c r="C114" s="16">
        <f>IF($A$111="","",IF(C111=0,"",C112/C111))</f>
        <v/>
      </c>
      <c r="D114" s="16">
        <f>IF($A$111="","",IF(D111=0,"",D112/D111))</f>
        <v/>
      </c>
      <c r="E114" s="16">
        <f>IF($A$111="","",IF(E111=0,"",E112/E111))</f>
        <v/>
      </c>
      <c r="F114" s="16">
        <f>IF($A$111="","",IF(F111=0,"",F112/F111))</f>
        <v/>
      </c>
      <c r="G114" s="16">
        <f>IF($A$111="","",IF(G111=0,"",G112/G111))</f>
        <v/>
      </c>
      <c r="H114" s="16">
        <f>IF($A$111="","",IF(H111=0,"",H112/H111))</f>
        <v/>
      </c>
      <c r="I114" s="16">
        <f>IF($A$111="","",IF(I111=0,"",I112/I111))</f>
        <v/>
      </c>
      <c r="J114" s="16">
        <f>IF($A$111="","",IF(J111=0,"",J112/J111))</f>
        <v/>
      </c>
      <c r="K114" s="16">
        <f>IF($A$111="","",IF(K111=0,"",K112/K111))</f>
        <v/>
      </c>
      <c r="L114" s="16">
        <f>IF($A$111="","",IF(L111=0,"",L112/L111))</f>
        <v/>
      </c>
      <c r="M114" s="16">
        <f>IF($A$111="","",IF(M111=0,"",M112/M111))</f>
        <v/>
      </c>
      <c r="N114" s="16">
        <f>IF($A$111="","",IF(N111=0,"",N112/N111))</f>
        <v/>
      </c>
    </row>
    <row r="115">
      <c r="B115">
        <f>IF($A$111="","","Status")</f>
        <v/>
      </c>
      <c r="C115">
        <f>IF($A$111="","",IF(C111=0,IF(C112&gt;0,"Booked while off","Off"),IF(C114&gt;OverAbove,"Over",IF(C114&lt;UnderBelow,"Under","OK"))))</f>
        <v/>
      </c>
      <c r="D115">
        <f>IF($A$111="","",IF(D111=0,IF(D112&gt;0,"Booked while off","Off"),IF(D114&gt;OverAbove,"Over",IF(D114&lt;UnderBelow,"Under","OK"))))</f>
        <v/>
      </c>
      <c r="E115">
        <f>IF($A$111="","",IF(E111=0,IF(E112&gt;0,"Booked while off","Off"),IF(E114&gt;OverAbove,"Over",IF(E114&lt;UnderBelow,"Under","OK"))))</f>
        <v/>
      </c>
      <c r="F115">
        <f>IF($A$111="","",IF(F111=0,IF(F112&gt;0,"Booked while off","Off"),IF(F114&gt;OverAbove,"Over",IF(F114&lt;UnderBelow,"Under","OK"))))</f>
        <v/>
      </c>
      <c r="G115">
        <f>IF($A$111="","",IF(G111=0,IF(G112&gt;0,"Booked while off","Off"),IF(G114&gt;OverAbove,"Over",IF(G114&lt;UnderBelow,"Under","OK"))))</f>
        <v/>
      </c>
      <c r="H115">
        <f>IF($A$111="","",IF(H111=0,IF(H112&gt;0,"Booked while off","Off"),IF(H114&gt;OverAbove,"Over",IF(H114&lt;UnderBelow,"Under","OK"))))</f>
        <v/>
      </c>
      <c r="I115">
        <f>IF($A$111="","",IF(I111=0,IF(I112&gt;0,"Booked while off","Off"),IF(I114&gt;OverAbove,"Over",IF(I114&lt;UnderBelow,"Under","OK"))))</f>
        <v/>
      </c>
      <c r="J115">
        <f>IF($A$111="","",IF(J111=0,IF(J112&gt;0,"Booked while off","Off"),IF(J114&gt;OverAbove,"Over",IF(J114&lt;UnderBelow,"Under","OK"))))</f>
        <v/>
      </c>
      <c r="K115">
        <f>IF($A$111="","",IF(K111=0,IF(K112&gt;0,"Booked while off","Off"),IF(K114&gt;OverAbove,"Over",IF(K114&lt;UnderBelow,"Under","OK"))))</f>
        <v/>
      </c>
      <c r="L115">
        <f>IF($A$111="","",IF(L111=0,IF(L112&gt;0,"Booked while off","Off"),IF(L114&gt;OverAbove,"Over",IF(L114&lt;UnderBelow,"Under","OK"))))</f>
        <v/>
      </c>
      <c r="M115">
        <f>IF($A$111="","",IF(M111=0,IF(M112&gt;0,"Booked while off","Off"),IF(M114&gt;OverAbove,"Over",IF(M114&lt;UnderBelow,"Under","OK"))))</f>
        <v/>
      </c>
      <c r="N115">
        <f>IF($A$111="","",IF(N111=0,IF(N112&gt;0,"Booked while off","Off"),IF(N114&gt;OverAbove,"Over",IF(N114&lt;UnderBelow,"Under","OK"))))</f>
        <v/>
      </c>
    </row>
    <row r="116"/>
    <row r="117">
      <c r="A117" s="2">
        <f>IF(People!$A$22="","",People!$A$22)</f>
        <v/>
      </c>
      <c r="B117">
        <f>IF($A$117="","","Available")</f>
        <v/>
      </c>
      <c r="C117" s="15">
        <f>IF($A$117="","",MAX(0,People!$C$22-SUMIFS(Allocations!D$3:D$302,Allocations!$A$3:$A$302,$A$117,Allocations!$B$3:$B$302,"Time off")))</f>
        <v/>
      </c>
      <c r="D117" s="15">
        <f>IF($A$117="","",MAX(0,People!$C$22-SUMIFS(Allocations!E$3:E$302,Allocations!$A$3:$A$302,$A$117,Allocations!$B$3:$B$302,"Time off")))</f>
        <v/>
      </c>
      <c r="E117" s="15">
        <f>IF($A$117="","",MAX(0,People!$C$22-SUMIFS(Allocations!F$3:F$302,Allocations!$A$3:$A$302,$A$117,Allocations!$B$3:$B$302,"Time off")))</f>
        <v/>
      </c>
      <c r="F117" s="15">
        <f>IF($A$117="","",MAX(0,People!$C$22-SUMIFS(Allocations!G$3:G$302,Allocations!$A$3:$A$302,$A$117,Allocations!$B$3:$B$302,"Time off")))</f>
        <v/>
      </c>
      <c r="G117" s="15">
        <f>IF($A$117="","",MAX(0,People!$C$22-SUMIFS(Allocations!H$3:H$302,Allocations!$A$3:$A$302,$A$117,Allocations!$B$3:$B$302,"Time off")))</f>
        <v/>
      </c>
      <c r="H117" s="15">
        <f>IF($A$117="","",MAX(0,People!$C$22-SUMIFS(Allocations!I$3:I$302,Allocations!$A$3:$A$302,$A$117,Allocations!$B$3:$B$302,"Time off")))</f>
        <v/>
      </c>
      <c r="I117" s="15">
        <f>IF($A$117="","",MAX(0,People!$C$22-SUMIFS(Allocations!J$3:J$302,Allocations!$A$3:$A$302,$A$117,Allocations!$B$3:$B$302,"Time off")))</f>
        <v/>
      </c>
      <c r="J117" s="15">
        <f>IF($A$117="","",MAX(0,People!$C$22-SUMIFS(Allocations!K$3:K$302,Allocations!$A$3:$A$302,$A$117,Allocations!$B$3:$B$302,"Time off")))</f>
        <v/>
      </c>
      <c r="K117" s="15">
        <f>IF($A$117="","",MAX(0,People!$C$22-SUMIFS(Allocations!L$3:L$302,Allocations!$A$3:$A$302,$A$117,Allocations!$B$3:$B$302,"Time off")))</f>
        <v/>
      </c>
      <c r="L117" s="15">
        <f>IF($A$117="","",MAX(0,People!$C$22-SUMIFS(Allocations!M$3:M$302,Allocations!$A$3:$A$302,$A$117,Allocations!$B$3:$B$302,"Time off")))</f>
        <v/>
      </c>
      <c r="M117" s="15">
        <f>IF($A$117="","",MAX(0,People!$C$22-SUMIFS(Allocations!N$3:N$302,Allocations!$A$3:$A$302,$A$117,Allocations!$B$3:$B$302,"Time off")))</f>
        <v/>
      </c>
      <c r="N117" s="15">
        <f>IF($A$117="","",MAX(0,People!$C$22-SUMIFS(Allocations!O$3:O$302,Allocations!$A$3:$A$302,$A$117,Allocations!$B$3:$B$302,"Time off")))</f>
        <v/>
      </c>
    </row>
    <row r="118">
      <c r="B118">
        <f>IF($A$117="","","Allocated")</f>
        <v/>
      </c>
      <c r="C118" s="15">
        <f>IF($A$117="","",SUMIFS(Allocations!D$3:D$302,Allocations!$A$3:$A$302,$A$117)-SUMIFS(Allocations!D$3:D$302,Allocations!$A$3:$A$302,$A$117,Allocations!$B$3:$B$302,"Time off"))</f>
        <v/>
      </c>
      <c r="D118" s="15">
        <f>IF($A$117="","",SUMIFS(Allocations!E$3:E$302,Allocations!$A$3:$A$302,$A$117)-SUMIFS(Allocations!E$3:E$302,Allocations!$A$3:$A$302,$A$117,Allocations!$B$3:$B$302,"Time off"))</f>
        <v/>
      </c>
      <c r="E118" s="15">
        <f>IF($A$117="","",SUMIFS(Allocations!F$3:F$302,Allocations!$A$3:$A$302,$A$117)-SUMIFS(Allocations!F$3:F$302,Allocations!$A$3:$A$302,$A$117,Allocations!$B$3:$B$302,"Time off"))</f>
        <v/>
      </c>
      <c r="F118" s="15">
        <f>IF($A$117="","",SUMIFS(Allocations!G$3:G$302,Allocations!$A$3:$A$302,$A$117)-SUMIFS(Allocations!G$3:G$302,Allocations!$A$3:$A$302,$A$117,Allocations!$B$3:$B$302,"Time off"))</f>
        <v/>
      </c>
      <c r="G118" s="15">
        <f>IF($A$117="","",SUMIFS(Allocations!H$3:H$302,Allocations!$A$3:$A$302,$A$117)-SUMIFS(Allocations!H$3:H$302,Allocations!$A$3:$A$302,$A$117,Allocations!$B$3:$B$302,"Time off"))</f>
        <v/>
      </c>
      <c r="H118" s="15">
        <f>IF($A$117="","",SUMIFS(Allocations!I$3:I$302,Allocations!$A$3:$A$302,$A$117)-SUMIFS(Allocations!I$3:I$302,Allocations!$A$3:$A$302,$A$117,Allocations!$B$3:$B$302,"Time off"))</f>
        <v/>
      </c>
      <c r="I118" s="15">
        <f>IF($A$117="","",SUMIFS(Allocations!J$3:J$302,Allocations!$A$3:$A$302,$A$117)-SUMIFS(Allocations!J$3:J$302,Allocations!$A$3:$A$302,$A$117,Allocations!$B$3:$B$302,"Time off"))</f>
        <v/>
      </c>
      <c r="J118" s="15">
        <f>IF($A$117="","",SUMIFS(Allocations!K$3:K$302,Allocations!$A$3:$A$302,$A$117)-SUMIFS(Allocations!K$3:K$302,Allocations!$A$3:$A$302,$A$117,Allocations!$B$3:$B$302,"Time off"))</f>
        <v/>
      </c>
      <c r="K118" s="15">
        <f>IF($A$117="","",SUMIFS(Allocations!L$3:L$302,Allocations!$A$3:$A$302,$A$117)-SUMIFS(Allocations!L$3:L$302,Allocations!$A$3:$A$302,$A$117,Allocations!$B$3:$B$302,"Time off"))</f>
        <v/>
      </c>
      <c r="L118" s="15">
        <f>IF($A$117="","",SUMIFS(Allocations!M$3:M$302,Allocations!$A$3:$A$302,$A$117)-SUMIFS(Allocations!M$3:M$302,Allocations!$A$3:$A$302,$A$117,Allocations!$B$3:$B$302,"Time off"))</f>
        <v/>
      </c>
      <c r="M118" s="15">
        <f>IF($A$117="","",SUMIFS(Allocations!N$3:N$302,Allocations!$A$3:$A$302,$A$117)-SUMIFS(Allocations!N$3:N$302,Allocations!$A$3:$A$302,$A$117,Allocations!$B$3:$B$302,"Time off"))</f>
        <v/>
      </c>
      <c r="N118" s="15">
        <f>IF($A$117="","",SUMIFS(Allocations!O$3:O$302,Allocations!$A$3:$A$302,$A$117)-SUMIFS(Allocations!O$3:O$302,Allocations!$A$3:$A$302,$A$117,Allocations!$B$3:$B$302,"Time off"))</f>
        <v/>
      </c>
    </row>
    <row r="119">
      <c r="B119">
        <f>IF($A$117="","","Confirmed")</f>
        <v/>
      </c>
      <c r="C119" s="15">
        <f>IF($A$117="","",SUMIFS(Allocations!D$3:D$302,Allocations!$A$3:$A$302,$A$117,Allocations!$C$3:$C$302,"Confirmed"))</f>
        <v/>
      </c>
      <c r="D119" s="15">
        <f>IF($A$117="","",SUMIFS(Allocations!E$3:E$302,Allocations!$A$3:$A$302,$A$117,Allocations!$C$3:$C$302,"Confirmed"))</f>
        <v/>
      </c>
      <c r="E119" s="15">
        <f>IF($A$117="","",SUMIFS(Allocations!F$3:F$302,Allocations!$A$3:$A$302,$A$117,Allocations!$C$3:$C$302,"Confirmed"))</f>
        <v/>
      </c>
      <c r="F119" s="15">
        <f>IF($A$117="","",SUMIFS(Allocations!G$3:G$302,Allocations!$A$3:$A$302,$A$117,Allocations!$C$3:$C$302,"Confirmed"))</f>
        <v/>
      </c>
      <c r="G119" s="15">
        <f>IF($A$117="","",SUMIFS(Allocations!H$3:H$302,Allocations!$A$3:$A$302,$A$117,Allocations!$C$3:$C$302,"Confirmed"))</f>
        <v/>
      </c>
      <c r="H119" s="15">
        <f>IF($A$117="","",SUMIFS(Allocations!I$3:I$302,Allocations!$A$3:$A$302,$A$117,Allocations!$C$3:$C$302,"Confirmed"))</f>
        <v/>
      </c>
      <c r="I119" s="15">
        <f>IF($A$117="","",SUMIFS(Allocations!J$3:J$302,Allocations!$A$3:$A$302,$A$117,Allocations!$C$3:$C$302,"Confirmed"))</f>
        <v/>
      </c>
      <c r="J119" s="15">
        <f>IF($A$117="","",SUMIFS(Allocations!K$3:K$302,Allocations!$A$3:$A$302,$A$117,Allocations!$C$3:$C$302,"Confirmed"))</f>
        <v/>
      </c>
      <c r="K119" s="15">
        <f>IF($A$117="","",SUMIFS(Allocations!L$3:L$302,Allocations!$A$3:$A$302,$A$117,Allocations!$C$3:$C$302,"Confirmed"))</f>
        <v/>
      </c>
      <c r="L119" s="15">
        <f>IF($A$117="","",SUMIFS(Allocations!M$3:M$302,Allocations!$A$3:$A$302,$A$117,Allocations!$C$3:$C$302,"Confirmed"))</f>
        <v/>
      </c>
      <c r="M119" s="15">
        <f>IF($A$117="","",SUMIFS(Allocations!N$3:N$302,Allocations!$A$3:$A$302,$A$117,Allocations!$C$3:$C$302,"Confirmed"))</f>
        <v/>
      </c>
      <c r="N119" s="15">
        <f>IF($A$117="","",SUMIFS(Allocations!O$3:O$302,Allocations!$A$3:$A$302,$A$117,Allocations!$C$3:$C$302,"Confirmed"))</f>
        <v/>
      </c>
    </row>
    <row r="120">
      <c r="B120">
        <f>IF($A$117="","","% allocated")</f>
        <v/>
      </c>
      <c r="C120" s="16">
        <f>IF($A$117="","",IF(C117=0,"",C118/C117))</f>
        <v/>
      </c>
      <c r="D120" s="16">
        <f>IF($A$117="","",IF(D117=0,"",D118/D117))</f>
        <v/>
      </c>
      <c r="E120" s="16">
        <f>IF($A$117="","",IF(E117=0,"",E118/E117))</f>
        <v/>
      </c>
      <c r="F120" s="16">
        <f>IF($A$117="","",IF(F117=0,"",F118/F117))</f>
        <v/>
      </c>
      <c r="G120" s="16">
        <f>IF($A$117="","",IF(G117=0,"",G118/G117))</f>
        <v/>
      </c>
      <c r="H120" s="16">
        <f>IF($A$117="","",IF(H117=0,"",H118/H117))</f>
        <v/>
      </c>
      <c r="I120" s="16">
        <f>IF($A$117="","",IF(I117=0,"",I118/I117))</f>
        <v/>
      </c>
      <c r="J120" s="16">
        <f>IF($A$117="","",IF(J117=0,"",J118/J117))</f>
        <v/>
      </c>
      <c r="K120" s="16">
        <f>IF($A$117="","",IF(K117=0,"",K118/K117))</f>
        <v/>
      </c>
      <c r="L120" s="16">
        <f>IF($A$117="","",IF(L117=0,"",L118/L117))</f>
        <v/>
      </c>
      <c r="M120" s="16">
        <f>IF($A$117="","",IF(M117=0,"",M118/M117))</f>
        <v/>
      </c>
      <c r="N120" s="16">
        <f>IF($A$117="","",IF(N117=0,"",N118/N117))</f>
        <v/>
      </c>
    </row>
    <row r="121">
      <c r="B121">
        <f>IF($A$117="","","Status")</f>
        <v/>
      </c>
      <c r="C121">
        <f>IF($A$117="","",IF(C117=0,IF(C118&gt;0,"Booked while off","Off"),IF(C120&gt;OverAbove,"Over",IF(C120&lt;UnderBelow,"Under","OK"))))</f>
        <v/>
      </c>
      <c r="D121">
        <f>IF($A$117="","",IF(D117=0,IF(D118&gt;0,"Booked while off","Off"),IF(D120&gt;OverAbove,"Over",IF(D120&lt;UnderBelow,"Under","OK"))))</f>
        <v/>
      </c>
      <c r="E121">
        <f>IF($A$117="","",IF(E117=0,IF(E118&gt;0,"Booked while off","Off"),IF(E120&gt;OverAbove,"Over",IF(E120&lt;UnderBelow,"Under","OK"))))</f>
        <v/>
      </c>
      <c r="F121">
        <f>IF($A$117="","",IF(F117=0,IF(F118&gt;0,"Booked while off","Off"),IF(F120&gt;OverAbove,"Over",IF(F120&lt;UnderBelow,"Under","OK"))))</f>
        <v/>
      </c>
      <c r="G121">
        <f>IF($A$117="","",IF(G117=0,IF(G118&gt;0,"Booked while off","Off"),IF(G120&gt;OverAbove,"Over",IF(G120&lt;UnderBelow,"Under","OK"))))</f>
        <v/>
      </c>
      <c r="H121">
        <f>IF($A$117="","",IF(H117=0,IF(H118&gt;0,"Booked while off","Off"),IF(H120&gt;OverAbove,"Over",IF(H120&lt;UnderBelow,"Under","OK"))))</f>
        <v/>
      </c>
      <c r="I121">
        <f>IF($A$117="","",IF(I117=0,IF(I118&gt;0,"Booked while off","Off"),IF(I120&gt;OverAbove,"Over",IF(I120&lt;UnderBelow,"Under","OK"))))</f>
        <v/>
      </c>
      <c r="J121">
        <f>IF($A$117="","",IF(J117=0,IF(J118&gt;0,"Booked while off","Off"),IF(J120&gt;OverAbove,"Over",IF(J120&lt;UnderBelow,"Under","OK"))))</f>
        <v/>
      </c>
      <c r="K121">
        <f>IF($A$117="","",IF(K117=0,IF(K118&gt;0,"Booked while off","Off"),IF(K120&gt;OverAbove,"Over",IF(K120&lt;UnderBelow,"Under","OK"))))</f>
        <v/>
      </c>
      <c r="L121">
        <f>IF($A$117="","",IF(L117=0,IF(L118&gt;0,"Booked while off","Off"),IF(L120&gt;OverAbove,"Over",IF(L120&lt;UnderBelow,"Under","OK"))))</f>
        <v/>
      </c>
      <c r="M121">
        <f>IF($A$117="","",IF(M117=0,IF(M118&gt;0,"Booked while off","Off"),IF(M120&gt;OverAbove,"Over",IF(M120&lt;UnderBelow,"Under","OK"))))</f>
        <v/>
      </c>
      <c r="N121">
        <f>IF($A$117="","",IF(N117=0,IF(N118&gt;0,"Booked while off","Off"),IF(N120&gt;OverAbove,"Over",IF(N120&lt;UnderBelow,"Under","OK"))))</f>
        <v/>
      </c>
    </row>
    <row r="122"/>
    <row r="123">
      <c r="A123" s="2">
        <f>IF(People!$A$23="","",People!$A$23)</f>
        <v/>
      </c>
      <c r="B123">
        <f>IF($A$123="","","Available")</f>
        <v/>
      </c>
      <c r="C123" s="15">
        <f>IF($A$123="","",MAX(0,People!$C$23-SUMIFS(Allocations!D$3:D$302,Allocations!$A$3:$A$302,$A$123,Allocations!$B$3:$B$302,"Time off")))</f>
        <v/>
      </c>
      <c r="D123" s="15">
        <f>IF($A$123="","",MAX(0,People!$C$23-SUMIFS(Allocations!E$3:E$302,Allocations!$A$3:$A$302,$A$123,Allocations!$B$3:$B$302,"Time off")))</f>
        <v/>
      </c>
      <c r="E123" s="15">
        <f>IF($A$123="","",MAX(0,People!$C$23-SUMIFS(Allocations!F$3:F$302,Allocations!$A$3:$A$302,$A$123,Allocations!$B$3:$B$302,"Time off")))</f>
        <v/>
      </c>
      <c r="F123" s="15">
        <f>IF($A$123="","",MAX(0,People!$C$23-SUMIFS(Allocations!G$3:G$302,Allocations!$A$3:$A$302,$A$123,Allocations!$B$3:$B$302,"Time off")))</f>
        <v/>
      </c>
      <c r="G123" s="15">
        <f>IF($A$123="","",MAX(0,People!$C$23-SUMIFS(Allocations!H$3:H$302,Allocations!$A$3:$A$302,$A$123,Allocations!$B$3:$B$302,"Time off")))</f>
        <v/>
      </c>
      <c r="H123" s="15">
        <f>IF($A$123="","",MAX(0,People!$C$23-SUMIFS(Allocations!I$3:I$302,Allocations!$A$3:$A$302,$A$123,Allocations!$B$3:$B$302,"Time off")))</f>
        <v/>
      </c>
      <c r="I123" s="15">
        <f>IF($A$123="","",MAX(0,People!$C$23-SUMIFS(Allocations!J$3:J$302,Allocations!$A$3:$A$302,$A$123,Allocations!$B$3:$B$302,"Time off")))</f>
        <v/>
      </c>
      <c r="J123" s="15">
        <f>IF($A$123="","",MAX(0,People!$C$23-SUMIFS(Allocations!K$3:K$302,Allocations!$A$3:$A$302,$A$123,Allocations!$B$3:$B$302,"Time off")))</f>
        <v/>
      </c>
      <c r="K123" s="15">
        <f>IF($A$123="","",MAX(0,People!$C$23-SUMIFS(Allocations!L$3:L$302,Allocations!$A$3:$A$302,$A$123,Allocations!$B$3:$B$302,"Time off")))</f>
        <v/>
      </c>
      <c r="L123" s="15">
        <f>IF($A$123="","",MAX(0,People!$C$23-SUMIFS(Allocations!M$3:M$302,Allocations!$A$3:$A$302,$A$123,Allocations!$B$3:$B$302,"Time off")))</f>
        <v/>
      </c>
      <c r="M123" s="15">
        <f>IF($A$123="","",MAX(0,People!$C$23-SUMIFS(Allocations!N$3:N$302,Allocations!$A$3:$A$302,$A$123,Allocations!$B$3:$B$302,"Time off")))</f>
        <v/>
      </c>
      <c r="N123" s="15">
        <f>IF($A$123="","",MAX(0,People!$C$23-SUMIFS(Allocations!O$3:O$302,Allocations!$A$3:$A$302,$A$123,Allocations!$B$3:$B$302,"Time off")))</f>
        <v/>
      </c>
    </row>
    <row r="124">
      <c r="B124">
        <f>IF($A$123="","","Allocated")</f>
        <v/>
      </c>
      <c r="C124" s="15">
        <f>IF($A$123="","",SUMIFS(Allocations!D$3:D$302,Allocations!$A$3:$A$302,$A$123)-SUMIFS(Allocations!D$3:D$302,Allocations!$A$3:$A$302,$A$123,Allocations!$B$3:$B$302,"Time off"))</f>
        <v/>
      </c>
      <c r="D124" s="15">
        <f>IF($A$123="","",SUMIFS(Allocations!E$3:E$302,Allocations!$A$3:$A$302,$A$123)-SUMIFS(Allocations!E$3:E$302,Allocations!$A$3:$A$302,$A$123,Allocations!$B$3:$B$302,"Time off"))</f>
        <v/>
      </c>
      <c r="E124" s="15">
        <f>IF($A$123="","",SUMIFS(Allocations!F$3:F$302,Allocations!$A$3:$A$302,$A$123)-SUMIFS(Allocations!F$3:F$302,Allocations!$A$3:$A$302,$A$123,Allocations!$B$3:$B$302,"Time off"))</f>
        <v/>
      </c>
      <c r="F124" s="15">
        <f>IF($A$123="","",SUMIFS(Allocations!G$3:G$302,Allocations!$A$3:$A$302,$A$123)-SUMIFS(Allocations!G$3:G$302,Allocations!$A$3:$A$302,$A$123,Allocations!$B$3:$B$302,"Time off"))</f>
        <v/>
      </c>
      <c r="G124" s="15">
        <f>IF($A$123="","",SUMIFS(Allocations!H$3:H$302,Allocations!$A$3:$A$302,$A$123)-SUMIFS(Allocations!H$3:H$302,Allocations!$A$3:$A$302,$A$123,Allocations!$B$3:$B$302,"Time off"))</f>
        <v/>
      </c>
      <c r="H124" s="15">
        <f>IF($A$123="","",SUMIFS(Allocations!I$3:I$302,Allocations!$A$3:$A$302,$A$123)-SUMIFS(Allocations!I$3:I$302,Allocations!$A$3:$A$302,$A$123,Allocations!$B$3:$B$302,"Time off"))</f>
        <v/>
      </c>
      <c r="I124" s="15">
        <f>IF($A$123="","",SUMIFS(Allocations!J$3:J$302,Allocations!$A$3:$A$302,$A$123)-SUMIFS(Allocations!J$3:J$302,Allocations!$A$3:$A$302,$A$123,Allocations!$B$3:$B$302,"Time off"))</f>
        <v/>
      </c>
      <c r="J124" s="15">
        <f>IF($A$123="","",SUMIFS(Allocations!K$3:K$302,Allocations!$A$3:$A$302,$A$123)-SUMIFS(Allocations!K$3:K$302,Allocations!$A$3:$A$302,$A$123,Allocations!$B$3:$B$302,"Time off"))</f>
        <v/>
      </c>
      <c r="K124" s="15">
        <f>IF($A$123="","",SUMIFS(Allocations!L$3:L$302,Allocations!$A$3:$A$302,$A$123)-SUMIFS(Allocations!L$3:L$302,Allocations!$A$3:$A$302,$A$123,Allocations!$B$3:$B$302,"Time off"))</f>
        <v/>
      </c>
      <c r="L124" s="15">
        <f>IF($A$123="","",SUMIFS(Allocations!M$3:M$302,Allocations!$A$3:$A$302,$A$123)-SUMIFS(Allocations!M$3:M$302,Allocations!$A$3:$A$302,$A$123,Allocations!$B$3:$B$302,"Time off"))</f>
        <v/>
      </c>
      <c r="M124" s="15">
        <f>IF($A$123="","",SUMIFS(Allocations!N$3:N$302,Allocations!$A$3:$A$302,$A$123)-SUMIFS(Allocations!N$3:N$302,Allocations!$A$3:$A$302,$A$123,Allocations!$B$3:$B$302,"Time off"))</f>
        <v/>
      </c>
      <c r="N124" s="15">
        <f>IF($A$123="","",SUMIFS(Allocations!O$3:O$302,Allocations!$A$3:$A$302,$A$123)-SUMIFS(Allocations!O$3:O$302,Allocations!$A$3:$A$302,$A$123,Allocations!$B$3:$B$302,"Time off"))</f>
        <v/>
      </c>
    </row>
    <row r="125">
      <c r="B125">
        <f>IF($A$123="","","Confirmed")</f>
        <v/>
      </c>
      <c r="C125" s="15">
        <f>IF($A$123="","",SUMIFS(Allocations!D$3:D$302,Allocations!$A$3:$A$302,$A$123,Allocations!$C$3:$C$302,"Confirmed"))</f>
        <v/>
      </c>
      <c r="D125" s="15">
        <f>IF($A$123="","",SUMIFS(Allocations!E$3:E$302,Allocations!$A$3:$A$302,$A$123,Allocations!$C$3:$C$302,"Confirmed"))</f>
        <v/>
      </c>
      <c r="E125" s="15">
        <f>IF($A$123="","",SUMIFS(Allocations!F$3:F$302,Allocations!$A$3:$A$302,$A$123,Allocations!$C$3:$C$302,"Confirmed"))</f>
        <v/>
      </c>
      <c r="F125" s="15">
        <f>IF($A$123="","",SUMIFS(Allocations!G$3:G$302,Allocations!$A$3:$A$302,$A$123,Allocations!$C$3:$C$302,"Confirmed"))</f>
        <v/>
      </c>
      <c r="G125" s="15">
        <f>IF($A$123="","",SUMIFS(Allocations!H$3:H$302,Allocations!$A$3:$A$302,$A$123,Allocations!$C$3:$C$302,"Confirmed"))</f>
        <v/>
      </c>
      <c r="H125" s="15">
        <f>IF($A$123="","",SUMIFS(Allocations!I$3:I$302,Allocations!$A$3:$A$302,$A$123,Allocations!$C$3:$C$302,"Confirmed"))</f>
        <v/>
      </c>
      <c r="I125" s="15">
        <f>IF($A$123="","",SUMIFS(Allocations!J$3:J$302,Allocations!$A$3:$A$302,$A$123,Allocations!$C$3:$C$302,"Confirmed"))</f>
        <v/>
      </c>
      <c r="J125" s="15">
        <f>IF($A$123="","",SUMIFS(Allocations!K$3:K$302,Allocations!$A$3:$A$302,$A$123,Allocations!$C$3:$C$302,"Confirmed"))</f>
        <v/>
      </c>
      <c r="K125" s="15">
        <f>IF($A$123="","",SUMIFS(Allocations!L$3:L$302,Allocations!$A$3:$A$302,$A$123,Allocations!$C$3:$C$302,"Confirmed"))</f>
        <v/>
      </c>
      <c r="L125" s="15">
        <f>IF($A$123="","",SUMIFS(Allocations!M$3:M$302,Allocations!$A$3:$A$302,$A$123,Allocations!$C$3:$C$302,"Confirmed"))</f>
        <v/>
      </c>
      <c r="M125" s="15">
        <f>IF($A$123="","",SUMIFS(Allocations!N$3:N$302,Allocations!$A$3:$A$302,$A$123,Allocations!$C$3:$C$302,"Confirmed"))</f>
        <v/>
      </c>
      <c r="N125" s="15">
        <f>IF($A$123="","",SUMIFS(Allocations!O$3:O$302,Allocations!$A$3:$A$302,$A$123,Allocations!$C$3:$C$302,"Confirmed"))</f>
        <v/>
      </c>
    </row>
    <row r="126">
      <c r="B126">
        <f>IF($A$123="","","% allocated")</f>
        <v/>
      </c>
      <c r="C126" s="16">
        <f>IF($A$123="","",IF(C123=0,"",C124/C123))</f>
        <v/>
      </c>
      <c r="D126" s="16">
        <f>IF($A$123="","",IF(D123=0,"",D124/D123))</f>
        <v/>
      </c>
      <c r="E126" s="16">
        <f>IF($A$123="","",IF(E123=0,"",E124/E123))</f>
        <v/>
      </c>
      <c r="F126" s="16">
        <f>IF($A$123="","",IF(F123=0,"",F124/F123))</f>
        <v/>
      </c>
      <c r="G126" s="16">
        <f>IF($A$123="","",IF(G123=0,"",G124/G123))</f>
        <v/>
      </c>
      <c r="H126" s="16">
        <f>IF($A$123="","",IF(H123=0,"",H124/H123))</f>
        <v/>
      </c>
      <c r="I126" s="16">
        <f>IF($A$123="","",IF(I123=0,"",I124/I123))</f>
        <v/>
      </c>
      <c r="J126" s="16">
        <f>IF($A$123="","",IF(J123=0,"",J124/J123))</f>
        <v/>
      </c>
      <c r="K126" s="16">
        <f>IF($A$123="","",IF(K123=0,"",K124/K123))</f>
        <v/>
      </c>
      <c r="L126" s="16">
        <f>IF($A$123="","",IF(L123=0,"",L124/L123))</f>
        <v/>
      </c>
      <c r="M126" s="16">
        <f>IF($A$123="","",IF(M123=0,"",M124/M123))</f>
        <v/>
      </c>
      <c r="N126" s="16">
        <f>IF($A$123="","",IF(N123=0,"",N124/N123))</f>
        <v/>
      </c>
    </row>
    <row r="127">
      <c r="B127">
        <f>IF($A$123="","","Status")</f>
        <v/>
      </c>
      <c r="C127">
        <f>IF($A$123="","",IF(C123=0,IF(C124&gt;0,"Booked while off","Off"),IF(C126&gt;OverAbove,"Over",IF(C126&lt;UnderBelow,"Under","OK"))))</f>
        <v/>
      </c>
      <c r="D127">
        <f>IF($A$123="","",IF(D123=0,IF(D124&gt;0,"Booked while off","Off"),IF(D126&gt;OverAbove,"Over",IF(D126&lt;UnderBelow,"Under","OK"))))</f>
        <v/>
      </c>
      <c r="E127">
        <f>IF($A$123="","",IF(E123=0,IF(E124&gt;0,"Booked while off","Off"),IF(E126&gt;OverAbove,"Over",IF(E126&lt;UnderBelow,"Under","OK"))))</f>
        <v/>
      </c>
      <c r="F127">
        <f>IF($A$123="","",IF(F123=0,IF(F124&gt;0,"Booked while off","Off"),IF(F126&gt;OverAbove,"Over",IF(F126&lt;UnderBelow,"Under","OK"))))</f>
        <v/>
      </c>
      <c r="G127">
        <f>IF($A$123="","",IF(G123=0,IF(G124&gt;0,"Booked while off","Off"),IF(G126&gt;OverAbove,"Over",IF(G126&lt;UnderBelow,"Under","OK"))))</f>
        <v/>
      </c>
      <c r="H127">
        <f>IF($A$123="","",IF(H123=0,IF(H124&gt;0,"Booked while off","Off"),IF(H126&gt;OverAbove,"Over",IF(H126&lt;UnderBelow,"Under","OK"))))</f>
        <v/>
      </c>
      <c r="I127">
        <f>IF($A$123="","",IF(I123=0,IF(I124&gt;0,"Booked while off","Off"),IF(I126&gt;OverAbove,"Over",IF(I126&lt;UnderBelow,"Under","OK"))))</f>
        <v/>
      </c>
      <c r="J127">
        <f>IF($A$123="","",IF(J123=0,IF(J124&gt;0,"Booked while off","Off"),IF(J126&gt;OverAbove,"Over",IF(J126&lt;UnderBelow,"Under","OK"))))</f>
        <v/>
      </c>
      <c r="K127">
        <f>IF($A$123="","",IF(K123=0,IF(K124&gt;0,"Booked while off","Off"),IF(K126&gt;OverAbove,"Over",IF(K126&lt;UnderBelow,"Under","OK"))))</f>
        <v/>
      </c>
      <c r="L127">
        <f>IF($A$123="","",IF(L123=0,IF(L124&gt;0,"Booked while off","Off"),IF(L126&gt;OverAbove,"Over",IF(L126&lt;UnderBelow,"Under","OK"))))</f>
        <v/>
      </c>
      <c r="M127">
        <f>IF($A$123="","",IF(M123=0,IF(M124&gt;0,"Booked while off","Off"),IF(M126&gt;OverAbove,"Over",IF(M126&lt;UnderBelow,"Under","OK"))))</f>
        <v/>
      </c>
      <c r="N127">
        <f>IF($A$123="","",IF(N123=0,IF(N124&gt;0,"Booked while off","Off"),IF(N126&gt;OverAbove,"Over",IF(N126&lt;UnderBelow,"Under","OK"))))</f>
        <v/>
      </c>
    </row>
    <row r="128"/>
    <row r="129">
      <c r="A129" s="2">
        <f>IF(People!$A$24="","",People!$A$24)</f>
        <v/>
      </c>
      <c r="B129">
        <f>IF($A$129="","","Available")</f>
        <v/>
      </c>
      <c r="C129" s="15">
        <f>IF($A$129="","",MAX(0,People!$C$24-SUMIFS(Allocations!D$3:D$302,Allocations!$A$3:$A$302,$A$129,Allocations!$B$3:$B$302,"Time off")))</f>
        <v/>
      </c>
      <c r="D129" s="15">
        <f>IF($A$129="","",MAX(0,People!$C$24-SUMIFS(Allocations!E$3:E$302,Allocations!$A$3:$A$302,$A$129,Allocations!$B$3:$B$302,"Time off")))</f>
        <v/>
      </c>
      <c r="E129" s="15">
        <f>IF($A$129="","",MAX(0,People!$C$24-SUMIFS(Allocations!F$3:F$302,Allocations!$A$3:$A$302,$A$129,Allocations!$B$3:$B$302,"Time off")))</f>
        <v/>
      </c>
      <c r="F129" s="15">
        <f>IF($A$129="","",MAX(0,People!$C$24-SUMIFS(Allocations!G$3:G$302,Allocations!$A$3:$A$302,$A$129,Allocations!$B$3:$B$302,"Time off")))</f>
        <v/>
      </c>
      <c r="G129" s="15">
        <f>IF($A$129="","",MAX(0,People!$C$24-SUMIFS(Allocations!H$3:H$302,Allocations!$A$3:$A$302,$A$129,Allocations!$B$3:$B$302,"Time off")))</f>
        <v/>
      </c>
      <c r="H129" s="15">
        <f>IF($A$129="","",MAX(0,People!$C$24-SUMIFS(Allocations!I$3:I$302,Allocations!$A$3:$A$302,$A$129,Allocations!$B$3:$B$302,"Time off")))</f>
        <v/>
      </c>
      <c r="I129" s="15">
        <f>IF($A$129="","",MAX(0,People!$C$24-SUMIFS(Allocations!J$3:J$302,Allocations!$A$3:$A$302,$A$129,Allocations!$B$3:$B$302,"Time off")))</f>
        <v/>
      </c>
      <c r="J129" s="15">
        <f>IF($A$129="","",MAX(0,People!$C$24-SUMIFS(Allocations!K$3:K$302,Allocations!$A$3:$A$302,$A$129,Allocations!$B$3:$B$302,"Time off")))</f>
        <v/>
      </c>
      <c r="K129" s="15">
        <f>IF($A$129="","",MAX(0,People!$C$24-SUMIFS(Allocations!L$3:L$302,Allocations!$A$3:$A$302,$A$129,Allocations!$B$3:$B$302,"Time off")))</f>
        <v/>
      </c>
      <c r="L129" s="15">
        <f>IF($A$129="","",MAX(0,People!$C$24-SUMIFS(Allocations!M$3:M$302,Allocations!$A$3:$A$302,$A$129,Allocations!$B$3:$B$302,"Time off")))</f>
        <v/>
      </c>
      <c r="M129" s="15">
        <f>IF($A$129="","",MAX(0,People!$C$24-SUMIFS(Allocations!N$3:N$302,Allocations!$A$3:$A$302,$A$129,Allocations!$B$3:$B$302,"Time off")))</f>
        <v/>
      </c>
      <c r="N129" s="15">
        <f>IF($A$129="","",MAX(0,People!$C$24-SUMIFS(Allocations!O$3:O$302,Allocations!$A$3:$A$302,$A$129,Allocations!$B$3:$B$302,"Time off")))</f>
        <v/>
      </c>
    </row>
    <row r="130">
      <c r="B130">
        <f>IF($A$129="","","Allocated")</f>
        <v/>
      </c>
      <c r="C130" s="15">
        <f>IF($A$129="","",SUMIFS(Allocations!D$3:D$302,Allocations!$A$3:$A$302,$A$129)-SUMIFS(Allocations!D$3:D$302,Allocations!$A$3:$A$302,$A$129,Allocations!$B$3:$B$302,"Time off"))</f>
        <v/>
      </c>
      <c r="D130" s="15">
        <f>IF($A$129="","",SUMIFS(Allocations!E$3:E$302,Allocations!$A$3:$A$302,$A$129)-SUMIFS(Allocations!E$3:E$302,Allocations!$A$3:$A$302,$A$129,Allocations!$B$3:$B$302,"Time off"))</f>
        <v/>
      </c>
      <c r="E130" s="15">
        <f>IF($A$129="","",SUMIFS(Allocations!F$3:F$302,Allocations!$A$3:$A$302,$A$129)-SUMIFS(Allocations!F$3:F$302,Allocations!$A$3:$A$302,$A$129,Allocations!$B$3:$B$302,"Time off"))</f>
        <v/>
      </c>
      <c r="F130" s="15">
        <f>IF($A$129="","",SUMIFS(Allocations!G$3:G$302,Allocations!$A$3:$A$302,$A$129)-SUMIFS(Allocations!G$3:G$302,Allocations!$A$3:$A$302,$A$129,Allocations!$B$3:$B$302,"Time off"))</f>
        <v/>
      </c>
      <c r="G130" s="15">
        <f>IF($A$129="","",SUMIFS(Allocations!H$3:H$302,Allocations!$A$3:$A$302,$A$129)-SUMIFS(Allocations!H$3:H$302,Allocations!$A$3:$A$302,$A$129,Allocations!$B$3:$B$302,"Time off"))</f>
        <v/>
      </c>
      <c r="H130" s="15">
        <f>IF($A$129="","",SUMIFS(Allocations!I$3:I$302,Allocations!$A$3:$A$302,$A$129)-SUMIFS(Allocations!I$3:I$302,Allocations!$A$3:$A$302,$A$129,Allocations!$B$3:$B$302,"Time off"))</f>
        <v/>
      </c>
      <c r="I130" s="15">
        <f>IF($A$129="","",SUMIFS(Allocations!J$3:J$302,Allocations!$A$3:$A$302,$A$129)-SUMIFS(Allocations!J$3:J$302,Allocations!$A$3:$A$302,$A$129,Allocations!$B$3:$B$302,"Time off"))</f>
        <v/>
      </c>
      <c r="J130" s="15">
        <f>IF($A$129="","",SUMIFS(Allocations!K$3:K$302,Allocations!$A$3:$A$302,$A$129)-SUMIFS(Allocations!K$3:K$302,Allocations!$A$3:$A$302,$A$129,Allocations!$B$3:$B$302,"Time off"))</f>
        <v/>
      </c>
      <c r="K130" s="15">
        <f>IF($A$129="","",SUMIFS(Allocations!L$3:L$302,Allocations!$A$3:$A$302,$A$129)-SUMIFS(Allocations!L$3:L$302,Allocations!$A$3:$A$302,$A$129,Allocations!$B$3:$B$302,"Time off"))</f>
        <v/>
      </c>
      <c r="L130" s="15">
        <f>IF($A$129="","",SUMIFS(Allocations!M$3:M$302,Allocations!$A$3:$A$302,$A$129)-SUMIFS(Allocations!M$3:M$302,Allocations!$A$3:$A$302,$A$129,Allocations!$B$3:$B$302,"Time off"))</f>
        <v/>
      </c>
      <c r="M130" s="15">
        <f>IF($A$129="","",SUMIFS(Allocations!N$3:N$302,Allocations!$A$3:$A$302,$A$129)-SUMIFS(Allocations!N$3:N$302,Allocations!$A$3:$A$302,$A$129,Allocations!$B$3:$B$302,"Time off"))</f>
        <v/>
      </c>
      <c r="N130" s="15">
        <f>IF($A$129="","",SUMIFS(Allocations!O$3:O$302,Allocations!$A$3:$A$302,$A$129)-SUMIFS(Allocations!O$3:O$302,Allocations!$A$3:$A$302,$A$129,Allocations!$B$3:$B$302,"Time off"))</f>
        <v/>
      </c>
    </row>
    <row r="131">
      <c r="B131">
        <f>IF($A$129="","","Confirmed")</f>
        <v/>
      </c>
      <c r="C131" s="15">
        <f>IF($A$129="","",SUMIFS(Allocations!D$3:D$302,Allocations!$A$3:$A$302,$A$129,Allocations!$C$3:$C$302,"Confirmed"))</f>
        <v/>
      </c>
      <c r="D131" s="15">
        <f>IF($A$129="","",SUMIFS(Allocations!E$3:E$302,Allocations!$A$3:$A$302,$A$129,Allocations!$C$3:$C$302,"Confirmed"))</f>
        <v/>
      </c>
      <c r="E131" s="15">
        <f>IF($A$129="","",SUMIFS(Allocations!F$3:F$302,Allocations!$A$3:$A$302,$A$129,Allocations!$C$3:$C$302,"Confirmed"))</f>
        <v/>
      </c>
      <c r="F131" s="15">
        <f>IF($A$129="","",SUMIFS(Allocations!G$3:G$302,Allocations!$A$3:$A$302,$A$129,Allocations!$C$3:$C$302,"Confirmed"))</f>
        <v/>
      </c>
      <c r="G131" s="15">
        <f>IF($A$129="","",SUMIFS(Allocations!H$3:H$302,Allocations!$A$3:$A$302,$A$129,Allocations!$C$3:$C$302,"Confirmed"))</f>
        <v/>
      </c>
      <c r="H131" s="15">
        <f>IF($A$129="","",SUMIFS(Allocations!I$3:I$302,Allocations!$A$3:$A$302,$A$129,Allocations!$C$3:$C$302,"Confirmed"))</f>
        <v/>
      </c>
      <c r="I131" s="15">
        <f>IF($A$129="","",SUMIFS(Allocations!J$3:J$302,Allocations!$A$3:$A$302,$A$129,Allocations!$C$3:$C$302,"Confirmed"))</f>
        <v/>
      </c>
      <c r="J131" s="15">
        <f>IF($A$129="","",SUMIFS(Allocations!K$3:K$302,Allocations!$A$3:$A$302,$A$129,Allocations!$C$3:$C$302,"Confirmed"))</f>
        <v/>
      </c>
      <c r="K131" s="15">
        <f>IF($A$129="","",SUMIFS(Allocations!L$3:L$302,Allocations!$A$3:$A$302,$A$129,Allocations!$C$3:$C$302,"Confirmed"))</f>
        <v/>
      </c>
      <c r="L131" s="15">
        <f>IF($A$129="","",SUMIFS(Allocations!M$3:M$302,Allocations!$A$3:$A$302,$A$129,Allocations!$C$3:$C$302,"Confirmed"))</f>
        <v/>
      </c>
      <c r="M131" s="15">
        <f>IF($A$129="","",SUMIFS(Allocations!N$3:N$302,Allocations!$A$3:$A$302,$A$129,Allocations!$C$3:$C$302,"Confirmed"))</f>
        <v/>
      </c>
      <c r="N131" s="15">
        <f>IF($A$129="","",SUMIFS(Allocations!O$3:O$302,Allocations!$A$3:$A$302,$A$129,Allocations!$C$3:$C$302,"Confirmed"))</f>
        <v/>
      </c>
    </row>
    <row r="132">
      <c r="B132">
        <f>IF($A$129="","","% allocated")</f>
        <v/>
      </c>
      <c r="C132" s="16">
        <f>IF($A$129="","",IF(C129=0,"",C130/C129))</f>
        <v/>
      </c>
      <c r="D132" s="16">
        <f>IF($A$129="","",IF(D129=0,"",D130/D129))</f>
        <v/>
      </c>
      <c r="E132" s="16">
        <f>IF($A$129="","",IF(E129=0,"",E130/E129))</f>
        <v/>
      </c>
      <c r="F132" s="16">
        <f>IF($A$129="","",IF(F129=0,"",F130/F129))</f>
        <v/>
      </c>
      <c r="G132" s="16">
        <f>IF($A$129="","",IF(G129=0,"",G130/G129))</f>
        <v/>
      </c>
      <c r="H132" s="16">
        <f>IF($A$129="","",IF(H129=0,"",H130/H129))</f>
        <v/>
      </c>
      <c r="I132" s="16">
        <f>IF($A$129="","",IF(I129=0,"",I130/I129))</f>
        <v/>
      </c>
      <c r="J132" s="16">
        <f>IF($A$129="","",IF(J129=0,"",J130/J129))</f>
        <v/>
      </c>
      <c r="K132" s="16">
        <f>IF($A$129="","",IF(K129=0,"",K130/K129))</f>
        <v/>
      </c>
      <c r="L132" s="16">
        <f>IF($A$129="","",IF(L129=0,"",L130/L129))</f>
        <v/>
      </c>
      <c r="M132" s="16">
        <f>IF($A$129="","",IF(M129=0,"",M130/M129))</f>
        <v/>
      </c>
      <c r="N132" s="16">
        <f>IF($A$129="","",IF(N129=0,"",N130/N129))</f>
        <v/>
      </c>
    </row>
    <row r="133">
      <c r="B133">
        <f>IF($A$129="","","Status")</f>
        <v/>
      </c>
      <c r="C133">
        <f>IF($A$129="","",IF(C129=0,IF(C130&gt;0,"Booked while off","Off"),IF(C132&gt;OverAbove,"Over",IF(C132&lt;UnderBelow,"Under","OK"))))</f>
        <v/>
      </c>
      <c r="D133">
        <f>IF($A$129="","",IF(D129=0,IF(D130&gt;0,"Booked while off","Off"),IF(D132&gt;OverAbove,"Over",IF(D132&lt;UnderBelow,"Under","OK"))))</f>
        <v/>
      </c>
      <c r="E133">
        <f>IF($A$129="","",IF(E129=0,IF(E130&gt;0,"Booked while off","Off"),IF(E132&gt;OverAbove,"Over",IF(E132&lt;UnderBelow,"Under","OK"))))</f>
        <v/>
      </c>
      <c r="F133">
        <f>IF($A$129="","",IF(F129=0,IF(F130&gt;0,"Booked while off","Off"),IF(F132&gt;OverAbove,"Over",IF(F132&lt;UnderBelow,"Under","OK"))))</f>
        <v/>
      </c>
      <c r="G133">
        <f>IF($A$129="","",IF(G129=0,IF(G130&gt;0,"Booked while off","Off"),IF(G132&gt;OverAbove,"Over",IF(G132&lt;UnderBelow,"Under","OK"))))</f>
        <v/>
      </c>
      <c r="H133">
        <f>IF($A$129="","",IF(H129=0,IF(H130&gt;0,"Booked while off","Off"),IF(H132&gt;OverAbove,"Over",IF(H132&lt;UnderBelow,"Under","OK"))))</f>
        <v/>
      </c>
      <c r="I133">
        <f>IF($A$129="","",IF(I129=0,IF(I130&gt;0,"Booked while off","Off"),IF(I132&gt;OverAbove,"Over",IF(I132&lt;UnderBelow,"Under","OK"))))</f>
        <v/>
      </c>
      <c r="J133">
        <f>IF($A$129="","",IF(J129=0,IF(J130&gt;0,"Booked while off","Off"),IF(J132&gt;OverAbove,"Over",IF(J132&lt;UnderBelow,"Under","OK"))))</f>
        <v/>
      </c>
      <c r="K133">
        <f>IF($A$129="","",IF(K129=0,IF(K130&gt;0,"Booked while off","Off"),IF(K132&gt;OverAbove,"Over",IF(K132&lt;UnderBelow,"Under","OK"))))</f>
        <v/>
      </c>
      <c r="L133">
        <f>IF($A$129="","",IF(L129=0,IF(L130&gt;0,"Booked while off","Off"),IF(L132&gt;OverAbove,"Over",IF(L132&lt;UnderBelow,"Under","OK"))))</f>
        <v/>
      </c>
      <c r="M133">
        <f>IF($A$129="","",IF(M129=0,IF(M130&gt;0,"Booked while off","Off"),IF(M132&gt;OverAbove,"Over",IF(M132&lt;UnderBelow,"Under","OK"))))</f>
        <v/>
      </c>
      <c r="N133">
        <f>IF($A$129="","",IF(N129=0,IF(N130&gt;0,"Booked while off","Off"),IF(N132&gt;OverAbove,"Over",IF(N132&lt;UnderBelow,"Under","OK"))))</f>
        <v/>
      </c>
    </row>
    <row r="134"/>
    <row r="135">
      <c r="A135" s="2">
        <f>IF(People!$A$25="","",People!$A$25)</f>
        <v/>
      </c>
      <c r="B135">
        <f>IF($A$135="","","Available")</f>
        <v/>
      </c>
      <c r="C135" s="15">
        <f>IF($A$135="","",MAX(0,People!$C$25-SUMIFS(Allocations!D$3:D$302,Allocations!$A$3:$A$302,$A$135,Allocations!$B$3:$B$302,"Time off")))</f>
        <v/>
      </c>
      <c r="D135" s="15">
        <f>IF($A$135="","",MAX(0,People!$C$25-SUMIFS(Allocations!E$3:E$302,Allocations!$A$3:$A$302,$A$135,Allocations!$B$3:$B$302,"Time off")))</f>
        <v/>
      </c>
      <c r="E135" s="15">
        <f>IF($A$135="","",MAX(0,People!$C$25-SUMIFS(Allocations!F$3:F$302,Allocations!$A$3:$A$302,$A$135,Allocations!$B$3:$B$302,"Time off")))</f>
        <v/>
      </c>
      <c r="F135" s="15">
        <f>IF($A$135="","",MAX(0,People!$C$25-SUMIFS(Allocations!G$3:G$302,Allocations!$A$3:$A$302,$A$135,Allocations!$B$3:$B$302,"Time off")))</f>
        <v/>
      </c>
      <c r="G135" s="15">
        <f>IF($A$135="","",MAX(0,People!$C$25-SUMIFS(Allocations!H$3:H$302,Allocations!$A$3:$A$302,$A$135,Allocations!$B$3:$B$302,"Time off")))</f>
        <v/>
      </c>
      <c r="H135" s="15">
        <f>IF($A$135="","",MAX(0,People!$C$25-SUMIFS(Allocations!I$3:I$302,Allocations!$A$3:$A$302,$A$135,Allocations!$B$3:$B$302,"Time off")))</f>
        <v/>
      </c>
      <c r="I135" s="15">
        <f>IF($A$135="","",MAX(0,People!$C$25-SUMIFS(Allocations!J$3:J$302,Allocations!$A$3:$A$302,$A$135,Allocations!$B$3:$B$302,"Time off")))</f>
        <v/>
      </c>
      <c r="J135" s="15">
        <f>IF($A$135="","",MAX(0,People!$C$25-SUMIFS(Allocations!K$3:K$302,Allocations!$A$3:$A$302,$A$135,Allocations!$B$3:$B$302,"Time off")))</f>
        <v/>
      </c>
      <c r="K135" s="15">
        <f>IF($A$135="","",MAX(0,People!$C$25-SUMIFS(Allocations!L$3:L$302,Allocations!$A$3:$A$302,$A$135,Allocations!$B$3:$B$302,"Time off")))</f>
        <v/>
      </c>
      <c r="L135" s="15">
        <f>IF($A$135="","",MAX(0,People!$C$25-SUMIFS(Allocations!M$3:M$302,Allocations!$A$3:$A$302,$A$135,Allocations!$B$3:$B$302,"Time off")))</f>
        <v/>
      </c>
      <c r="M135" s="15">
        <f>IF($A$135="","",MAX(0,People!$C$25-SUMIFS(Allocations!N$3:N$302,Allocations!$A$3:$A$302,$A$135,Allocations!$B$3:$B$302,"Time off")))</f>
        <v/>
      </c>
      <c r="N135" s="15">
        <f>IF($A$135="","",MAX(0,People!$C$25-SUMIFS(Allocations!O$3:O$302,Allocations!$A$3:$A$302,$A$135,Allocations!$B$3:$B$302,"Time off")))</f>
        <v/>
      </c>
    </row>
    <row r="136">
      <c r="B136">
        <f>IF($A$135="","","Allocated")</f>
        <v/>
      </c>
      <c r="C136" s="15">
        <f>IF($A$135="","",SUMIFS(Allocations!D$3:D$302,Allocations!$A$3:$A$302,$A$135)-SUMIFS(Allocations!D$3:D$302,Allocations!$A$3:$A$302,$A$135,Allocations!$B$3:$B$302,"Time off"))</f>
        <v/>
      </c>
      <c r="D136" s="15">
        <f>IF($A$135="","",SUMIFS(Allocations!E$3:E$302,Allocations!$A$3:$A$302,$A$135)-SUMIFS(Allocations!E$3:E$302,Allocations!$A$3:$A$302,$A$135,Allocations!$B$3:$B$302,"Time off"))</f>
        <v/>
      </c>
      <c r="E136" s="15">
        <f>IF($A$135="","",SUMIFS(Allocations!F$3:F$302,Allocations!$A$3:$A$302,$A$135)-SUMIFS(Allocations!F$3:F$302,Allocations!$A$3:$A$302,$A$135,Allocations!$B$3:$B$302,"Time off"))</f>
        <v/>
      </c>
      <c r="F136" s="15">
        <f>IF($A$135="","",SUMIFS(Allocations!G$3:G$302,Allocations!$A$3:$A$302,$A$135)-SUMIFS(Allocations!G$3:G$302,Allocations!$A$3:$A$302,$A$135,Allocations!$B$3:$B$302,"Time off"))</f>
        <v/>
      </c>
      <c r="G136" s="15">
        <f>IF($A$135="","",SUMIFS(Allocations!H$3:H$302,Allocations!$A$3:$A$302,$A$135)-SUMIFS(Allocations!H$3:H$302,Allocations!$A$3:$A$302,$A$135,Allocations!$B$3:$B$302,"Time off"))</f>
        <v/>
      </c>
      <c r="H136" s="15">
        <f>IF($A$135="","",SUMIFS(Allocations!I$3:I$302,Allocations!$A$3:$A$302,$A$135)-SUMIFS(Allocations!I$3:I$302,Allocations!$A$3:$A$302,$A$135,Allocations!$B$3:$B$302,"Time off"))</f>
        <v/>
      </c>
      <c r="I136" s="15">
        <f>IF($A$135="","",SUMIFS(Allocations!J$3:J$302,Allocations!$A$3:$A$302,$A$135)-SUMIFS(Allocations!J$3:J$302,Allocations!$A$3:$A$302,$A$135,Allocations!$B$3:$B$302,"Time off"))</f>
        <v/>
      </c>
      <c r="J136" s="15">
        <f>IF($A$135="","",SUMIFS(Allocations!K$3:K$302,Allocations!$A$3:$A$302,$A$135)-SUMIFS(Allocations!K$3:K$302,Allocations!$A$3:$A$302,$A$135,Allocations!$B$3:$B$302,"Time off"))</f>
        <v/>
      </c>
      <c r="K136" s="15">
        <f>IF($A$135="","",SUMIFS(Allocations!L$3:L$302,Allocations!$A$3:$A$302,$A$135)-SUMIFS(Allocations!L$3:L$302,Allocations!$A$3:$A$302,$A$135,Allocations!$B$3:$B$302,"Time off"))</f>
        <v/>
      </c>
      <c r="L136" s="15">
        <f>IF($A$135="","",SUMIFS(Allocations!M$3:M$302,Allocations!$A$3:$A$302,$A$135)-SUMIFS(Allocations!M$3:M$302,Allocations!$A$3:$A$302,$A$135,Allocations!$B$3:$B$302,"Time off"))</f>
        <v/>
      </c>
      <c r="M136" s="15">
        <f>IF($A$135="","",SUMIFS(Allocations!N$3:N$302,Allocations!$A$3:$A$302,$A$135)-SUMIFS(Allocations!N$3:N$302,Allocations!$A$3:$A$302,$A$135,Allocations!$B$3:$B$302,"Time off"))</f>
        <v/>
      </c>
      <c r="N136" s="15">
        <f>IF($A$135="","",SUMIFS(Allocations!O$3:O$302,Allocations!$A$3:$A$302,$A$135)-SUMIFS(Allocations!O$3:O$302,Allocations!$A$3:$A$302,$A$135,Allocations!$B$3:$B$302,"Time off"))</f>
        <v/>
      </c>
    </row>
    <row r="137">
      <c r="B137">
        <f>IF($A$135="","","Confirmed")</f>
        <v/>
      </c>
      <c r="C137" s="15">
        <f>IF($A$135="","",SUMIFS(Allocations!D$3:D$302,Allocations!$A$3:$A$302,$A$135,Allocations!$C$3:$C$302,"Confirmed"))</f>
        <v/>
      </c>
      <c r="D137" s="15">
        <f>IF($A$135="","",SUMIFS(Allocations!E$3:E$302,Allocations!$A$3:$A$302,$A$135,Allocations!$C$3:$C$302,"Confirmed"))</f>
        <v/>
      </c>
      <c r="E137" s="15">
        <f>IF($A$135="","",SUMIFS(Allocations!F$3:F$302,Allocations!$A$3:$A$302,$A$135,Allocations!$C$3:$C$302,"Confirmed"))</f>
        <v/>
      </c>
      <c r="F137" s="15">
        <f>IF($A$135="","",SUMIFS(Allocations!G$3:G$302,Allocations!$A$3:$A$302,$A$135,Allocations!$C$3:$C$302,"Confirmed"))</f>
        <v/>
      </c>
      <c r="G137" s="15">
        <f>IF($A$135="","",SUMIFS(Allocations!H$3:H$302,Allocations!$A$3:$A$302,$A$135,Allocations!$C$3:$C$302,"Confirmed"))</f>
        <v/>
      </c>
      <c r="H137" s="15">
        <f>IF($A$135="","",SUMIFS(Allocations!I$3:I$302,Allocations!$A$3:$A$302,$A$135,Allocations!$C$3:$C$302,"Confirmed"))</f>
        <v/>
      </c>
      <c r="I137" s="15">
        <f>IF($A$135="","",SUMIFS(Allocations!J$3:J$302,Allocations!$A$3:$A$302,$A$135,Allocations!$C$3:$C$302,"Confirmed"))</f>
        <v/>
      </c>
      <c r="J137" s="15">
        <f>IF($A$135="","",SUMIFS(Allocations!K$3:K$302,Allocations!$A$3:$A$302,$A$135,Allocations!$C$3:$C$302,"Confirmed"))</f>
        <v/>
      </c>
      <c r="K137" s="15">
        <f>IF($A$135="","",SUMIFS(Allocations!L$3:L$302,Allocations!$A$3:$A$302,$A$135,Allocations!$C$3:$C$302,"Confirmed"))</f>
        <v/>
      </c>
      <c r="L137" s="15">
        <f>IF($A$135="","",SUMIFS(Allocations!M$3:M$302,Allocations!$A$3:$A$302,$A$135,Allocations!$C$3:$C$302,"Confirmed"))</f>
        <v/>
      </c>
      <c r="M137" s="15">
        <f>IF($A$135="","",SUMIFS(Allocations!N$3:N$302,Allocations!$A$3:$A$302,$A$135,Allocations!$C$3:$C$302,"Confirmed"))</f>
        <v/>
      </c>
      <c r="N137" s="15">
        <f>IF($A$135="","",SUMIFS(Allocations!O$3:O$302,Allocations!$A$3:$A$302,$A$135,Allocations!$C$3:$C$302,"Confirmed"))</f>
        <v/>
      </c>
    </row>
    <row r="138">
      <c r="B138">
        <f>IF($A$135="","","% allocated")</f>
        <v/>
      </c>
      <c r="C138" s="16">
        <f>IF($A$135="","",IF(C135=0,"",C136/C135))</f>
        <v/>
      </c>
      <c r="D138" s="16">
        <f>IF($A$135="","",IF(D135=0,"",D136/D135))</f>
        <v/>
      </c>
      <c r="E138" s="16">
        <f>IF($A$135="","",IF(E135=0,"",E136/E135))</f>
        <v/>
      </c>
      <c r="F138" s="16">
        <f>IF($A$135="","",IF(F135=0,"",F136/F135))</f>
        <v/>
      </c>
      <c r="G138" s="16">
        <f>IF($A$135="","",IF(G135=0,"",G136/G135))</f>
        <v/>
      </c>
      <c r="H138" s="16">
        <f>IF($A$135="","",IF(H135=0,"",H136/H135))</f>
        <v/>
      </c>
      <c r="I138" s="16">
        <f>IF($A$135="","",IF(I135=0,"",I136/I135))</f>
        <v/>
      </c>
      <c r="J138" s="16">
        <f>IF($A$135="","",IF(J135=0,"",J136/J135))</f>
        <v/>
      </c>
      <c r="K138" s="16">
        <f>IF($A$135="","",IF(K135=0,"",K136/K135))</f>
        <v/>
      </c>
      <c r="L138" s="16">
        <f>IF($A$135="","",IF(L135=0,"",L136/L135))</f>
        <v/>
      </c>
      <c r="M138" s="16">
        <f>IF($A$135="","",IF(M135=0,"",M136/M135))</f>
        <v/>
      </c>
      <c r="N138" s="16">
        <f>IF($A$135="","",IF(N135=0,"",N136/N135))</f>
        <v/>
      </c>
    </row>
    <row r="139">
      <c r="B139">
        <f>IF($A$135="","","Status")</f>
        <v/>
      </c>
      <c r="C139">
        <f>IF($A$135="","",IF(C135=0,IF(C136&gt;0,"Booked while off","Off"),IF(C138&gt;OverAbove,"Over",IF(C138&lt;UnderBelow,"Under","OK"))))</f>
        <v/>
      </c>
      <c r="D139">
        <f>IF($A$135="","",IF(D135=0,IF(D136&gt;0,"Booked while off","Off"),IF(D138&gt;OverAbove,"Over",IF(D138&lt;UnderBelow,"Under","OK"))))</f>
        <v/>
      </c>
      <c r="E139">
        <f>IF($A$135="","",IF(E135=0,IF(E136&gt;0,"Booked while off","Off"),IF(E138&gt;OverAbove,"Over",IF(E138&lt;UnderBelow,"Under","OK"))))</f>
        <v/>
      </c>
      <c r="F139">
        <f>IF($A$135="","",IF(F135=0,IF(F136&gt;0,"Booked while off","Off"),IF(F138&gt;OverAbove,"Over",IF(F138&lt;UnderBelow,"Under","OK"))))</f>
        <v/>
      </c>
      <c r="G139">
        <f>IF($A$135="","",IF(G135=0,IF(G136&gt;0,"Booked while off","Off"),IF(G138&gt;OverAbove,"Over",IF(G138&lt;UnderBelow,"Under","OK"))))</f>
        <v/>
      </c>
      <c r="H139">
        <f>IF($A$135="","",IF(H135=0,IF(H136&gt;0,"Booked while off","Off"),IF(H138&gt;OverAbove,"Over",IF(H138&lt;UnderBelow,"Under","OK"))))</f>
        <v/>
      </c>
      <c r="I139">
        <f>IF($A$135="","",IF(I135=0,IF(I136&gt;0,"Booked while off","Off"),IF(I138&gt;OverAbove,"Over",IF(I138&lt;UnderBelow,"Under","OK"))))</f>
        <v/>
      </c>
      <c r="J139">
        <f>IF($A$135="","",IF(J135=0,IF(J136&gt;0,"Booked while off","Off"),IF(J138&gt;OverAbove,"Over",IF(J138&lt;UnderBelow,"Under","OK"))))</f>
        <v/>
      </c>
      <c r="K139">
        <f>IF($A$135="","",IF(K135=0,IF(K136&gt;0,"Booked while off","Off"),IF(K138&gt;OverAbove,"Over",IF(K138&lt;UnderBelow,"Under","OK"))))</f>
        <v/>
      </c>
      <c r="L139">
        <f>IF($A$135="","",IF(L135=0,IF(L136&gt;0,"Booked while off","Off"),IF(L138&gt;OverAbove,"Over",IF(L138&lt;UnderBelow,"Under","OK"))))</f>
        <v/>
      </c>
      <c r="M139">
        <f>IF($A$135="","",IF(M135=0,IF(M136&gt;0,"Booked while off","Off"),IF(M138&gt;OverAbove,"Over",IF(M138&lt;UnderBelow,"Under","OK"))))</f>
        <v/>
      </c>
      <c r="N139">
        <f>IF($A$135="","",IF(N135=0,IF(N136&gt;0,"Booked while off","Off"),IF(N138&gt;OverAbove,"Over",IF(N138&lt;UnderBelow,"Under","OK"))))</f>
        <v/>
      </c>
    </row>
    <row r="140"/>
    <row r="141">
      <c r="A141" s="2">
        <f>IF(People!$A$26="","",People!$A$26)</f>
        <v/>
      </c>
      <c r="B141">
        <f>IF($A$141="","","Available")</f>
        <v/>
      </c>
      <c r="C141" s="15">
        <f>IF($A$141="","",MAX(0,People!$C$26-SUMIFS(Allocations!D$3:D$302,Allocations!$A$3:$A$302,$A$141,Allocations!$B$3:$B$302,"Time off")))</f>
        <v/>
      </c>
      <c r="D141" s="15">
        <f>IF($A$141="","",MAX(0,People!$C$26-SUMIFS(Allocations!E$3:E$302,Allocations!$A$3:$A$302,$A$141,Allocations!$B$3:$B$302,"Time off")))</f>
        <v/>
      </c>
      <c r="E141" s="15">
        <f>IF($A$141="","",MAX(0,People!$C$26-SUMIFS(Allocations!F$3:F$302,Allocations!$A$3:$A$302,$A$141,Allocations!$B$3:$B$302,"Time off")))</f>
        <v/>
      </c>
      <c r="F141" s="15">
        <f>IF($A$141="","",MAX(0,People!$C$26-SUMIFS(Allocations!G$3:G$302,Allocations!$A$3:$A$302,$A$141,Allocations!$B$3:$B$302,"Time off")))</f>
        <v/>
      </c>
      <c r="G141" s="15">
        <f>IF($A$141="","",MAX(0,People!$C$26-SUMIFS(Allocations!H$3:H$302,Allocations!$A$3:$A$302,$A$141,Allocations!$B$3:$B$302,"Time off")))</f>
        <v/>
      </c>
      <c r="H141" s="15">
        <f>IF($A$141="","",MAX(0,People!$C$26-SUMIFS(Allocations!I$3:I$302,Allocations!$A$3:$A$302,$A$141,Allocations!$B$3:$B$302,"Time off")))</f>
        <v/>
      </c>
      <c r="I141" s="15">
        <f>IF($A$141="","",MAX(0,People!$C$26-SUMIFS(Allocations!J$3:J$302,Allocations!$A$3:$A$302,$A$141,Allocations!$B$3:$B$302,"Time off")))</f>
        <v/>
      </c>
      <c r="J141" s="15">
        <f>IF($A$141="","",MAX(0,People!$C$26-SUMIFS(Allocations!K$3:K$302,Allocations!$A$3:$A$302,$A$141,Allocations!$B$3:$B$302,"Time off")))</f>
        <v/>
      </c>
      <c r="K141" s="15">
        <f>IF($A$141="","",MAX(0,People!$C$26-SUMIFS(Allocations!L$3:L$302,Allocations!$A$3:$A$302,$A$141,Allocations!$B$3:$B$302,"Time off")))</f>
        <v/>
      </c>
      <c r="L141" s="15">
        <f>IF($A$141="","",MAX(0,People!$C$26-SUMIFS(Allocations!M$3:M$302,Allocations!$A$3:$A$302,$A$141,Allocations!$B$3:$B$302,"Time off")))</f>
        <v/>
      </c>
      <c r="M141" s="15">
        <f>IF($A$141="","",MAX(0,People!$C$26-SUMIFS(Allocations!N$3:N$302,Allocations!$A$3:$A$302,$A$141,Allocations!$B$3:$B$302,"Time off")))</f>
        <v/>
      </c>
      <c r="N141" s="15">
        <f>IF($A$141="","",MAX(0,People!$C$26-SUMIFS(Allocations!O$3:O$302,Allocations!$A$3:$A$302,$A$141,Allocations!$B$3:$B$302,"Time off")))</f>
        <v/>
      </c>
    </row>
    <row r="142">
      <c r="B142">
        <f>IF($A$141="","","Allocated")</f>
        <v/>
      </c>
      <c r="C142" s="15">
        <f>IF($A$141="","",SUMIFS(Allocations!D$3:D$302,Allocations!$A$3:$A$302,$A$141)-SUMIFS(Allocations!D$3:D$302,Allocations!$A$3:$A$302,$A$141,Allocations!$B$3:$B$302,"Time off"))</f>
        <v/>
      </c>
      <c r="D142" s="15">
        <f>IF($A$141="","",SUMIFS(Allocations!E$3:E$302,Allocations!$A$3:$A$302,$A$141)-SUMIFS(Allocations!E$3:E$302,Allocations!$A$3:$A$302,$A$141,Allocations!$B$3:$B$302,"Time off"))</f>
        <v/>
      </c>
      <c r="E142" s="15">
        <f>IF($A$141="","",SUMIFS(Allocations!F$3:F$302,Allocations!$A$3:$A$302,$A$141)-SUMIFS(Allocations!F$3:F$302,Allocations!$A$3:$A$302,$A$141,Allocations!$B$3:$B$302,"Time off"))</f>
        <v/>
      </c>
      <c r="F142" s="15">
        <f>IF($A$141="","",SUMIFS(Allocations!G$3:G$302,Allocations!$A$3:$A$302,$A$141)-SUMIFS(Allocations!G$3:G$302,Allocations!$A$3:$A$302,$A$141,Allocations!$B$3:$B$302,"Time off"))</f>
        <v/>
      </c>
      <c r="G142" s="15">
        <f>IF($A$141="","",SUMIFS(Allocations!H$3:H$302,Allocations!$A$3:$A$302,$A$141)-SUMIFS(Allocations!H$3:H$302,Allocations!$A$3:$A$302,$A$141,Allocations!$B$3:$B$302,"Time off"))</f>
        <v/>
      </c>
      <c r="H142" s="15">
        <f>IF($A$141="","",SUMIFS(Allocations!I$3:I$302,Allocations!$A$3:$A$302,$A$141)-SUMIFS(Allocations!I$3:I$302,Allocations!$A$3:$A$302,$A$141,Allocations!$B$3:$B$302,"Time off"))</f>
        <v/>
      </c>
      <c r="I142" s="15">
        <f>IF($A$141="","",SUMIFS(Allocations!J$3:J$302,Allocations!$A$3:$A$302,$A$141)-SUMIFS(Allocations!J$3:J$302,Allocations!$A$3:$A$302,$A$141,Allocations!$B$3:$B$302,"Time off"))</f>
        <v/>
      </c>
      <c r="J142" s="15">
        <f>IF($A$141="","",SUMIFS(Allocations!K$3:K$302,Allocations!$A$3:$A$302,$A$141)-SUMIFS(Allocations!K$3:K$302,Allocations!$A$3:$A$302,$A$141,Allocations!$B$3:$B$302,"Time off"))</f>
        <v/>
      </c>
      <c r="K142" s="15">
        <f>IF($A$141="","",SUMIFS(Allocations!L$3:L$302,Allocations!$A$3:$A$302,$A$141)-SUMIFS(Allocations!L$3:L$302,Allocations!$A$3:$A$302,$A$141,Allocations!$B$3:$B$302,"Time off"))</f>
        <v/>
      </c>
      <c r="L142" s="15">
        <f>IF($A$141="","",SUMIFS(Allocations!M$3:M$302,Allocations!$A$3:$A$302,$A$141)-SUMIFS(Allocations!M$3:M$302,Allocations!$A$3:$A$302,$A$141,Allocations!$B$3:$B$302,"Time off"))</f>
        <v/>
      </c>
      <c r="M142" s="15">
        <f>IF($A$141="","",SUMIFS(Allocations!N$3:N$302,Allocations!$A$3:$A$302,$A$141)-SUMIFS(Allocations!N$3:N$302,Allocations!$A$3:$A$302,$A$141,Allocations!$B$3:$B$302,"Time off"))</f>
        <v/>
      </c>
      <c r="N142" s="15">
        <f>IF($A$141="","",SUMIFS(Allocations!O$3:O$302,Allocations!$A$3:$A$302,$A$141)-SUMIFS(Allocations!O$3:O$302,Allocations!$A$3:$A$302,$A$141,Allocations!$B$3:$B$302,"Time off"))</f>
        <v/>
      </c>
    </row>
    <row r="143">
      <c r="B143">
        <f>IF($A$141="","","Confirmed")</f>
        <v/>
      </c>
      <c r="C143" s="15">
        <f>IF($A$141="","",SUMIFS(Allocations!D$3:D$302,Allocations!$A$3:$A$302,$A$141,Allocations!$C$3:$C$302,"Confirmed"))</f>
        <v/>
      </c>
      <c r="D143" s="15">
        <f>IF($A$141="","",SUMIFS(Allocations!E$3:E$302,Allocations!$A$3:$A$302,$A$141,Allocations!$C$3:$C$302,"Confirmed"))</f>
        <v/>
      </c>
      <c r="E143" s="15">
        <f>IF($A$141="","",SUMIFS(Allocations!F$3:F$302,Allocations!$A$3:$A$302,$A$141,Allocations!$C$3:$C$302,"Confirmed"))</f>
        <v/>
      </c>
      <c r="F143" s="15">
        <f>IF($A$141="","",SUMIFS(Allocations!G$3:G$302,Allocations!$A$3:$A$302,$A$141,Allocations!$C$3:$C$302,"Confirmed"))</f>
        <v/>
      </c>
      <c r="G143" s="15">
        <f>IF($A$141="","",SUMIFS(Allocations!H$3:H$302,Allocations!$A$3:$A$302,$A$141,Allocations!$C$3:$C$302,"Confirmed"))</f>
        <v/>
      </c>
      <c r="H143" s="15">
        <f>IF($A$141="","",SUMIFS(Allocations!I$3:I$302,Allocations!$A$3:$A$302,$A$141,Allocations!$C$3:$C$302,"Confirmed"))</f>
        <v/>
      </c>
      <c r="I143" s="15">
        <f>IF($A$141="","",SUMIFS(Allocations!J$3:J$302,Allocations!$A$3:$A$302,$A$141,Allocations!$C$3:$C$302,"Confirmed"))</f>
        <v/>
      </c>
      <c r="J143" s="15">
        <f>IF($A$141="","",SUMIFS(Allocations!K$3:K$302,Allocations!$A$3:$A$302,$A$141,Allocations!$C$3:$C$302,"Confirmed"))</f>
        <v/>
      </c>
      <c r="K143" s="15">
        <f>IF($A$141="","",SUMIFS(Allocations!L$3:L$302,Allocations!$A$3:$A$302,$A$141,Allocations!$C$3:$C$302,"Confirmed"))</f>
        <v/>
      </c>
      <c r="L143" s="15">
        <f>IF($A$141="","",SUMIFS(Allocations!M$3:M$302,Allocations!$A$3:$A$302,$A$141,Allocations!$C$3:$C$302,"Confirmed"))</f>
        <v/>
      </c>
      <c r="M143" s="15">
        <f>IF($A$141="","",SUMIFS(Allocations!N$3:N$302,Allocations!$A$3:$A$302,$A$141,Allocations!$C$3:$C$302,"Confirmed"))</f>
        <v/>
      </c>
      <c r="N143" s="15">
        <f>IF($A$141="","",SUMIFS(Allocations!O$3:O$302,Allocations!$A$3:$A$302,$A$141,Allocations!$C$3:$C$302,"Confirmed"))</f>
        <v/>
      </c>
    </row>
    <row r="144">
      <c r="B144">
        <f>IF($A$141="","","% allocated")</f>
        <v/>
      </c>
      <c r="C144" s="16">
        <f>IF($A$141="","",IF(C141=0,"",C142/C141))</f>
        <v/>
      </c>
      <c r="D144" s="16">
        <f>IF($A$141="","",IF(D141=0,"",D142/D141))</f>
        <v/>
      </c>
      <c r="E144" s="16">
        <f>IF($A$141="","",IF(E141=0,"",E142/E141))</f>
        <v/>
      </c>
      <c r="F144" s="16">
        <f>IF($A$141="","",IF(F141=0,"",F142/F141))</f>
        <v/>
      </c>
      <c r="G144" s="16">
        <f>IF($A$141="","",IF(G141=0,"",G142/G141))</f>
        <v/>
      </c>
      <c r="H144" s="16">
        <f>IF($A$141="","",IF(H141=0,"",H142/H141))</f>
        <v/>
      </c>
      <c r="I144" s="16">
        <f>IF($A$141="","",IF(I141=0,"",I142/I141))</f>
        <v/>
      </c>
      <c r="J144" s="16">
        <f>IF($A$141="","",IF(J141=0,"",J142/J141))</f>
        <v/>
      </c>
      <c r="K144" s="16">
        <f>IF($A$141="","",IF(K141=0,"",K142/K141))</f>
        <v/>
      </c>
      <c r="L144" s="16">
        <f>IF($A$141="","",IF(L141=0,"",L142/L141))</f>
        <v/>
      </c>
      <c r="M144" s="16">
        <f>IF($A$141="","",IF(M141=0,"",M142/M141))</f>
        <v/>
      </c>
      <c r="N144" s="16">
        <f>IF($A$141="","",IF(N141=0,"",N142/N141))</f>
        <v/>
      </c>
    </row>
    <row r="145">
      <c r="B145">
        <f>IF($A$141="","","Status")</f>
        <v/>
      </c>
      <c r="C145">
        <f>IF($A$141="","",IF(C141=0,IF(C142&gt;0,"Booked while off","Off"),IF(C144&gt;OverAbove,"Over",IF(C144&lt;UnderBelow,"Under","OK"))))</f>
        <v/>
      </c>
      <c r="D145">
        <f>IF($A$141="","",IF(D141=0,IF(D142&gt;0,"Booked while off","Off"),IF(D144&gt;OverAbove,"Over",IF(D144&lt;UnderBelow,"Under","OK"))))</f>
        <v/>
      </c>
      <c r="E145">
        <f>IF($A$141="","",IF(E141=0,IF(E142&gt;0,"Booked while off","Off"),IF(E144&gt;OverAbove,"Over",IF(E144&lt;UnderBelow,"Under","OK"))))</f>
        <v/>
      </c>
      <c r="F145">
        <f>IF($A$141="","",IF(F141=0,IF(F142&gt;0,"Booked while off","Off"),IF(F144&gt;OverAbove,"Over",IF(F144&lt;UnderBelow,"Under","OK"))))</f>
        <v/>
      </c>
      <c r="G145">
        <f>IF($A$141="","",IF(G141=0,IF(G142&gt;0,"Booked while off","Off"),IF(G144&gt;OverAbove,"Over",IF(G144&lt;UnderBelow,"Under","OK"))))</f>
        <v/>
      </c>
      <c r="H145">
        <f>IF($A$141="","",IF(H141=0,IF(H142&gt;0,"Booked while off","Off"),IF(H144&gt;OverAbove,"Over",IF(H144&lt;UnderBelow,"Under","OK"))))</f>
        <v/>
      </c>
      <c r="I145">
        <f>IF($A$141="","",IF(I141=0,IF(I142&gt;0,"Booked while off","Off"),IF(I144&gt;OverAbove,"Over",IF(I144&lt;UnderBelow,"Under","OK"))))</f>
        <v/>
      </c>
      <c r="J145">
        <f>IF($A$141="","",IF(J141=0,IF(J142&gt;0,"Booked while off","Off"),IF(J144&gt;OverAbove,"Over",IF(J144&lt;UnderBelow,"Under","OK"))))</f>
        <v/>
      </c>
      <c r="K145">
        <f>IF($A$141="","",IF(K141=0,IF(K142&gt;0,"Booked while off","Off"),IF(K144&gt;OverAbove,"Over",IF(K144&lt;UnderBelow,"Under","OK"))))</f>
        <v/>
      </c>
      <c r="L145">
        <f>IF($A$141="","",IF(L141=0,IF(L142&gt;0,"Booked while off","Off"),IF(L144&gt;OverAbove,"Over",IF(L144&lt;UnderBelow,"Under","OK"))))</f>
        <v/>
      </c>
      <c r="M145">
        <f>IF($A$141="","",IF(M141=0,IF(M142&gt;0,"Booked while off","Off"),IF(M144&gt;OverAbove,"Over",IF(M144&lt;UnderBelow,"Under","OK"))))</f>
        <v/>
      </c>
      <c r="N145">
        <f>IF($A$141="","",IF(N141=0,IF(N142&gt;0,"Booked while off","Off"),IF(N144&gt;OverAbove,"Over",IF(N144&lt;UnderBelow,"Under","OK"))))</f>
        <v/>
      </c>
    </row>
    <row r="146"/>
    <row r="147">
      <c r="A147" s="2">
        <f>IF(People!$A$27="","",People!$A$27)</f>
        <v/>
      </c>
      <c r="B147">
        <f>IF($A$147="","","Available")</f>
        <v/>
      </c>
      <c r="C147" s="15">
        <f>IF($A$147="","",MAX(0,People!$C$27-SUMIFS(Allocations!D$3:D$302,Allocations!$A$3:$A$302,$A$147,Allocations!$B$3:$B$302,"Time off")))</f>
        <v/>
      </c>
      <c r="D147" s="15">
        <f>IF($A$147="","",MAX(0,People!$C$27-SUMIFS(Allocations!E$3:E$302,Allocations!$A$3:$A$302,$A$147,Allocations!$B$3:$B$302,"Time off")))</f>
        <v/>
      </c>
      <c r="E147" s="15">
        <f>IF($A$147="","",MAX(0,People!$C$27-SUMIFS(Allocations!F$3:F$302,Allocations!$A$3:$A$302,$A$147,Allocations!$B$3:$B$302,"Time off")))</f>
        <v/>
      </c>
      <c r="F147" s="15">
        <f>IF($A$147="","",MAX(0,People!$C$27-SUMIFS(Allocations!G$3:G$302,Allocations!$A$3:$A$302,$A$147,Allocations!$B$3:$B$302,"Time off")))</f>
        <v/>
      </c>
      <c r="G147" s="15">
        <f>IF($A$147="","",MAX(0,People!$C$27-SUMIFS(Allocations!H$3:H$302,Allocations!$A$3:$A$302,$A$147,Allocations!$B$3:$B$302,"Time off")))</f>
        <v/>
      </c>
      <c r="H147" s="15">
        <f>IF($A$147="","",MAX(0,People!$C$27-SUMIFS(Allocations!I$3:I$302,Allocations!$A$3:$A$302,$A$147,Allocations!$B$3:$B$302,"Time off")))</f>
        <v/>
      </c>
      <c r="I147" s="15">
        <f>IF($A$147="","",MAX(0,People!$C$27-SUMIFS(Allocations!J$3:J$302,Allocations!$A$3:$A$302,$A$147,Allocations!$B$3:$B$302,"Time off")))</f>
        <v/>
      </c>
      <c r="J147" s="15">
        <f>IF($A$147="","",MAX(0,People!$C$27-SUMIFS(Allocations!K$3:K$302,Allocations!$A$3:$A$302,$A$147,Allocations!$B$3:$B$302,"Time off")))</f>
        <v/>
      </c>
      <c r="K147" s="15">
        <f>IF($A$147="","",MAX(0,People!$C$27-SUMIFS(Allocations!L$3:L$302,Allocations!$A$3:$A$302,$A$147,Allocations!$B$3:$B$302,"Time off")))</f>
        <v/>
      </c>
      <c r="L147" s="15">
        <f>IF($A$147="","",MAX(0,People!$C$27-SUMIFS(Allocations!M$3:M$302,Allocations!$A$3:$A$302,$A$147,Allocations!$B$3:$B$302,"Time off")))</f>
        <v/>
      </c>
      <c r="M147" s="15">
        <f>IF($A$147="","",MAX(0,People!$C$27-SUMIFS(Allocations!N$3:N$302,Allocations!$A$3:$A$302,$A$147,Allocations!$B$3:$B$302,"Time off")))</f>
        <v/>
      </c>
      <c r="N147" s="15">
        <f>IF($A$147="","",MAX(0,People!$C$27-SUMIFS(Allocations!O$3:O$302,Allocations!$A$3:$A$302,$A$147,Allocations!$B$3:$B$302,"Time off")))</f>
        <v/>
      </c>
    </row>
    <row r="148">
      <c r="B148">
        <f>IF($A$147="","","Allocated")</f>
        <v/>
      </c>
      <c r="C148" s="15">
        <f>IF($A$147="","",SUMIFS(Allocations!D$3:D$302,Allocations!$A$3:$A$302,$A$147)-SUMIFS(Allocations!D$3:D$302,Allocations!$A$3:$A$302,$A$147,Allocations!$B$3:$B$302,"Time off"))</f>
        <v/>
      </c>
      <c r="D148" s="15">
        <f>IF($A$147="","",SUMIFS(Allocations!E$3:E$302,Allocations!$A$3:$A$302,$A$147)-SUMIFS(Allocations!E$3:E$302,Allocations!$A$3:$A$302,$A$147,Allocations!$B$3:$B$302,"Time off"))</f>
        <v/>
      </c>
      <c r="E148" s="15">
        <f>IF($A$147="","",SUMIFS(Allocations!F$3:F$302,Allocations!$A$3:$A$302,$A$147)-SUMIFS(Allocations!F$3:F$302,Allocations!$A$3:$A$302,$A$147,Allocations!$B$3:$B$302,"Time off"))</f>
        <v/>
      </c>
      <c r="F148" s="15">
        <f>IF($A$147="","",SUMIFS(Allocations!G$3:G$302,Allocations!$A$3:$A$302,$A$147)-SUMIFS(Allocations!G$3:G$302,Allocations!$A$3:$A$302,$A$147,Allocations!$B$3:$B$302,"Time off"))</f>
        <v/>
      </c>
      <c r="G148" s="15">
        <f>IF($A$147="","",SUMIFS(Allocations!H$3:H$302,Allocations!$A$3:$A$302,$A$147)-SUMIFS(Allocations!H$3:H$302,Allocations!$A$3:$A$302,$A$147,Allocations!$B$3:$B$302,"Time off"))</f>
        <v/>
      </c>
      <c r="H148" s="15">
        <f>IF($A$147="","",SUMIFS(Allocations!I$3:I$302,Allocations!$A$3:$A$302,$A$147)-SUMIFS(Allocations!I$3:I$302,Allocations!$A$3:$A$302,$A$147,Allocations!$B$3:$B$302,"Time off"))</f>
        <v/>
      </c>
      <c r="I148" s="15">
        <f>IF($A$147="","",SUMIFS(Allocations!J$3:J$302,Allocations!$A$3:$A$302,$A$147)-SUMIFS(Allocations!J$3:J$302,Allocations!$A$3:$A$302,$A$147,Allocations!$B$3:$B$302,"Time off"))</f>
        <v/>
      </c>
      <c r="J148" s="15">
        <f>IF($A$147="","",SUMIFS(Allocations!K$3:K$302,Allocations!$A$3:$A$302,$A$147)-SUMIFS(Allocations!K$3:K$302,Allocations!$A$3:$A$302,$A$147,Allocations!$B$3:$B$302,"Time off"))</f>
        <v/>
      </c>
      <c r="K148" s="15">
        <f>IF($A$147="","",SUMIFS(Allocations!L$3:L$302,Allocations!$A$3:$A$302,$A$147)-SUMIFS(Allocations!L$3:L$302,Allocations!$A$3:$A$302,$A$147,Allocations!$B$3:$B$302,"Time off"))</f>
        <v/>
      </c>
      <c r="L148" s="15">
        <f>IF($A$147="","",SUMIFS(Allocations!M$3:M$302,Allocations!$A$3:$A$302,$A$147)-SUMIFS(Allocations!M$3:M$302,Allocations!$A$3:$A$302,$A$147,Allocations!$B$3:$B$302,"Time off"))</f>
        <v/>
      </c>
      <c r="M148" s="15">
        <f>IF($A$147="","",SUMIFS(Allocations!N$3:N$302,Allocations!$A$3:$A$302,$A$147)-SUMIFS(Allocations!N$3:N$302,Allocations!$A$3:$A$302,$A$147,Allocations!$B$3:$B$302,"Time off"))</f>
        <v/>
      </c>
      <c r="N148" s="15">
        <f>IF($A$147="","",SUMIFS(Allocations!O$3:O$302,Allocations!$A$3:$A$302,$A$147)-SUMIFS(Allocations!O$3:O$302,Allocations!$A$3:$A$302,$A$147,Allocations!$B$3:$B$302,"Time off"))</f>
        <v/>
      </c>
    </row>
    <row r="149">
      <c r="B149">
        <f>IF($A$147="","","Confirmed")</f>
        <v/>
      </c>
      <c r="C149" s="15">
        <f>IF($A$147="","",SUMIFS(Allocations!D$3:D$302,Allocations!$A$3:$A$302,$A$147,Allocations!$C$3:$C$302,"Confirmed"))</f>
        <v/>
      </c>
      <c r="D149" s="15">
        <f>IF($A$147="","",SUMIFS(Allocations!E$3:E$302,Allocations!$A$3:$A$302,$A$147,Allocations!$C$3:$C$302,"Confirmed"))</f>
        <v/>
      </c>
      <c r="E149" s="15">
        <f>IF($A$147="","",SUMIFS(Allocations!F$3:F$302,Allocations!$A$3:$A$302,$A$147,Allocations!$C$3:$C$302,"Confirmed"))</f>
        <v/>
      </c>
      <c r="F149" s="15">
        <f>IF($A$147="","",SUMIFS(Allocations!G$3:G$302,Allocations!$A$3:$A$302,$A$147,Allocations!$C$3:$C$302,"Confirmed"))</f>
        <v/>
      </c>
      <c r="G149" s="15">
        <f>IF($A$147="","",SUMIFS(Allocations!H$3:H$302,Allocations!$A$3:$A$302,$A$147,Allocations!$C$3:$C$302,"Confirmed"))</f>
        <v/>
      </c>
      <c r="H149" s="15">
        <f>IF($A$147="","",SUMIFS(Allocations!I$3:I$302,Allocations!$A$3:$A$302,$A$147,Allocations!$C$3:$C$302,"Confirmed"))</f>
        <v/>
      </c>
      <c r="I149" s="15">
        <f>IF($A$147="","",SUMIFS(Allocations!J$3:J$302,Allocations!$A$3:$A$302,$A$147,Allocations!$C$3:$C$302,"Confirmed"))</f>
        <v/>
      </c>
      <c r="J149" s="15">
        <f>IF($A$147="","",SUMIFS(Allocations!K$3:K$302,Allocations!$A$3:$A$302,$A$147,Allocations!$C$3:$C$302,"Confirmed"))</f>
        <v/>
      </c>
      <c r="K149" s="15">
        <f>IF($A$147="","",SUMIFS(Allocations!L$3:L$302,Allocations!$A$3:$A$302,$A$147,Allocations!$C$3:$C$302,"Confirmed"))</f>
        <v/>
      </c>
      <c r="L149" s="15">
        <f>IF($A$147="","",SUMIFS(Allocations!M$3:M$302,Allocations!$A$3:$A$302,$A$147,Allocations!$C$3:$C$302,"Confirmed"))</f>
        <v/>
      </c>
      <c r="M149" s="15">
        <f>IF($A$147="","",SUMIFS(Allocations!N$3:N$302,Allocations!$A$3:$A$302,$A$147,Allocations!$C$3:$C$302,"Confirmed"))</f>
        <v/>
      </c>
      <c r="N149" s="15">
        <f>IF($A$147="","",SUMIFS(Allocations!O$3:O$302,Allocations!$A$3:$A$302,$A$147,Allocations!$C$3:$C$302,"Confirmed"))</f>
        <v/>
      </c>
    </row>
    <row r="150">
      <c r="B150">
        <f>IF($A$147="","","% allocated")</f>
        <v/>
      </c>
      <c r="C150" s="16">
        <f>IF($A$147="","",IF(C147=0,"",C148/C147))</f>
        <v/>
      </c>
      <c r="D150" s="16">
        <f>IF($A$147="","",IF(D147=0,"",D148/D147))</f>
        <v/>
      </c>
      <c r="E150" s="16">
        <f>IF($A$147="","",IF(E147=0,"",E148/E147))</f>
        <v/>
      </c>
      <c r="F150" s="16">
        <f>IF($A$147="","",IF(F147=0,"",F148/F147))</f>
        <v/>
      </c>
      <c r="G150" s="16">
        <f>IF($A$147="","",IF(G147=0,"",G148/G147))</f>
        <v/>
      </c>
      <c r="H150" s="16">
        <f>IF($A$147="","",IF(H147=0,"",H148/H147))</f>
        <v/>
      </c>
      <c r="I150" s="16">
        <f>IF($A$147="","",IF(I147=0,"",I148/I147))</f>
        <v/>
      </c>
      <c r="J150" s="16">
        <f>IF($A$147="","",IF(J147=0,"",J148/J147))</f>
        <v/>
      </c>
      <c r="K150" s="16">
        <f>IF($A$147="","",IF(K147=0,"",K148/K147))</f>
        <v/>
      </c>
      <c r="L150" s="16">
        <f>IF($A$147="","",IF(L147=0,"",L148/L147))</f>
        <v/>
      </c>
      <c r="M150" s="16">
        <f>IF($A$147="","",IF(M147=0,"",M148/M147))</f>
        <v/>
      </c>
      <c r="N150" s="16">
        <f>IF($A$147="","",IF(N147=0,"",N148/N147))</f>
        <v/>
      </c>
    </row>
    <row r="151">
      <c r="B151">
        <f>IF($A$147="","","Status")</f>
        <v/>
      </c>
      <c r="C151">
        <f>IF($A$147="","",IF(C147=0,IF(C148&gt;0,"Booked while off","Off"),IF(C150&gt;OverAbove,"Over",IF(C150&lt;UnderBelow,"Under","OK"))))</f>
        <v/>
      </c>
      <c r="D151">
        <f>IF($A$147="","",IF(D147=0,IF(D148&gt;0,"Booked while off","Off"),IF(D150&gt;OverAbove,"Over",IF(D150&lt;UnderBelow,"Under","OK"))))</f>
        <v/>
      </c>
      <c r="E151">
        <f>IF($A$147="","",IF(E147=0,IF(E148&gt;0,"Booked while off","Off"),IF(E150&gt;OverAbove,"Over",IF(E150&lt;UnderBelow,"Under","OK"))))</f>
        <v/>
      </c>
      <c r="F151">
        <f>IF($A$147="","",IF(F147=0,IF(F148&gt;0,"Booked while off","Off"),IF(F150&gt;OverAbove,"Over",IF(F150&lt;UnderBelow,"Under","OK"))))</f>
        <v/>
      </c>
      <c r="G151">
        <f>IF($A$147="","",IF(G147=0,IF(G148&gt;0,"Booked while off","Off"),IF(G150&gt;OverAbove,"Over",IF(G150&lt;UnderBelow,"Under","OK"))))</f>
        <v/>
      </c>
      <c r="H151">
        <f>IF($A$147="","",IF(H147=0,IF(H148&gt;0,"Booked while off","Off"),IF(H150&gt;OverAbove,"Over",IF(H150&lt;UnderBelow,"Under","OK"))))</f>
        <v/>
      </c>
      <c r="I151">
        <f>IF($A$147="","",IF(I147=0,IF(I148&gt;0,"Booked while off","Off"),IF(I150&gt;OverAbove,"Over",IF(I150&lt;UnderBelow,"Under","OK"))))</f>
        <v/>
      </c>
      <c r="J151">
        <f>IF($A$147="","",IF(J147=0,IF(J148&gt;0,"Booked while off","Off"),IF(J150&gt;OverAbove,"Over",IF(J150&lt;UnderBelow,"Under","OK"))))</f>
        <v/>
      </c>
      <c r="K151">
        <f>IF($A$147="","",IF(K147=0,IF(K148&gt;0,"Booked while off","Off"),IF(K150&gt;OverAbove,"Over",IF(K150&lt;UnderBelow,"Under","OK"))))</f>
        <v/>
      </c>
      <c r="L151">
        <f>IF($A$147="","",IF(L147=0,IF(L148&gt;0,"Booked while off","Off"),IF(L150&gt;OverAbove,"Over",IF(L150&lt;UnderBelow,"Under","OK"))))</f>
        <v/>
      </c>
      <c r="M151">
        <f>IF($A$147="","",IF(M147=0,IF(M148&gt;0,"Booked while off","Off"),IF(M150&gt;OverAbove,"Over",IF(M150&lt;UnderBelow,"Under","OK"))))</f>
        <v/>
      </c>
      <c r="N151">
        <f>IF($A$147="","",IF(N147=0,IF(N148&gt;0,"Booked while off","Off"),IF(N150&gt;OverAbove,"Over",IF(N150&lt;UnderBelow,"Under","OK"))))</f>
        <v/>
      </c>
    </row>
    <row r="152"/>
    <row r="153">
      <c r="A153" s="2">
        <f>IF(People!$A$28="","",People!$A$28)</f>
        <v/>
      </c>
      <c r="B153">
        <f>IF($A$153="","","Available")</f>
        <v/>
      </c>
      <c r="C153" s="15">
        <f>IF($A$153="","",MAX(0,People!$C$28-SUMIFS(Allocations!D$3:D$302,Allocations!$A$3:$A$302,$A$153,Allocations!$B$3:$B$302,"Time off")))</f>
        <v/>
      </c>
      <c r="D153" s="15">
        <f>IF($A$153="","",MAX(0,People!$C$28-SUMIFS(Allocations!E$3:E$302,Allocations!$A$3:$A$302,$A$153,Allocations!$B$3:$B$302,"Time off")))</f>
        <v/>
      </c>
      <c r="E153" s="15">
        <f>IF($A$153="","",MAX(0,People!$C$28-SUMIFS(Allocations!F$3:F$302,Allocations!$A$3:$A$302,$A$153,Allocations!$B$3:$B$302,"Time off")))</f>
        <v/>
      </c>
      <c r="F153" s="15">
        <f>IF($A$153="","",MAX(0,People!$C$28-SUMIFS(Allocations!G$3:G$302,Allocations!$A$3:$A$302,$A$153,Allocations!$B$3:$B$302,"Time off")))</f>
        <v/>
      </c>
      <c r="G153" s="15">
        <f>IF($A$153="","",MAX(0,People!$C$28-SUMIFS(Allocations!H$3:H$302,Allocations!$A$3:$A$302,$A$153,Allocations!$B$3:$B$302,"Time off")))</f>
        <v/>
      </c>
      <c r="H153" s="15">
        <f>IF($A$153="","",MAX(0,People!$C$28-SUMIFS(Allocations!I$3:I$302,Allocations!$A$3:$A$302,$A$153,Allocations!$B$3:$B$302,"Time off")))</f>
        <v/>
      </c>
      <c r="I153" s="15">
        <f>IF($A$153="","",MAX(0,People!$C$28-SUMIFS(Allocations!J$3:J$302,Allocations!$A$3:$A$302,$A$153,Allocations!$B$3:$B$302,"Time off")))</f>
        <v/>
      </c>
      <c r="J153" s="15">
        <f>IF($A$153="","",MAX(0,People!$C$28-SUMIFS(Allocations!K$3:K$302,Allocations!$A$3:$A$302,$A$153,Allocations!$B$3:$B$302,"Time off")))</f>
        <v/>
      </c>
      <c r="K153" s="15">
        <f>IF($A$153="","",MAX(0,People!$C$28-SUMIFS(Allocations!L$3:L$302,Allocations!$A$3:$A$302,$A$153,Allocations!$B$3:$B$302,"Time off")))</f>
        <v/>
      </c>
      <c r="L153" s="15">
        <f>IF($A$153="","",MAX(0,People!$C$28-SUMIFS(Allocations!M$3:M$302,Allocations!$A$3:$A$302,$A$153,Allocations!$B$3:$B$302,"Time off")))</f>
        <v/>
      </c>
      <c r="M153" s="15">
        <f>IF($A$153="","",MAX(0,People!$C$28-SUMIFS(Allocations!N$3:N$302,Allocations!$A$3:$A$302,$A$153,Allocations!$B$3:$B$302,"Time off")))</f>
        <v/>
      </c>
      <c r="N153" s="15">
        <f>IF($A$153="","",MAX(0,People!$C$28-SUMIFS(Allocations!O$3:O$302,Allocations!$A$3:$A$302,$A$153,Allocations!$B$3:$B$302,"Time off")))</f>
        <v/>
      </c>
    </row>
    <row r="154">
      <c r="B154">
        <f>IF($A$153="","","Allocated")</f>
        <v/>
      </c>
      <c r="C154" s="15">
        <f>IF($A$153="","",SUMIFS(Allocations!D$3:D$302,Allocations!$A$3:$A$302,$A$153)-SUMIFS(Allocations!D$3:D$302,Allocations!$A$3:$A$302,$A$153,Allocations!$B$3:$B$302,"Time off"))</f>
        <v/>
      </c>
      <c r="D154" s="15">
        <f>IF($A$153="","",SUMIFS(Allocations!E$3:E$302,Allocations!$A$3:$A$302,$A$153)-SUMIFS(Allocations!E$3:E$302,Allocations!$A$3:$A$302,$A$153,Allocations!$B$3:$B$302,"Time off"))</f>
        <v/>
      </c>
      <c r="E154" s="15">
        <f>IF($A$153="","",SUMIFS(Allocations!F$3:F$302,Allocations!$A$3:$A$302,$A$153)-SUMIFS(Allocations!F$3:F$302,Allocations!$A$3:$A$302,$A$153,Allocations!$B$3:$B$302,"Time off"))</f>
        <v/>
      </c>
      <c r="F154" s="15">
        <f>IF($A$153="","",SUMIFS(Allocations!G$3:G$302,Allocations!$A$3:$A$302,$A$153)-SUMIFS(Allocations!G$3:G$302,Allocations!$A$3:$A$302,$A$153,Allocations!$B$3:$B$302,"Time off"))</f>
        <v/>
      </c>
      <c r="G154" s="15">
        <f>IF($A$153="","",SUMIFS(Allocations!H$3:H$302,Allocations!$A$3:$A$302,$A$153)-SUMIFS(Allocations!H$3:H$302,Allocations!$A$3:$A$302,$A$153,Allocations!$B$3:$B$302,"Time off"))</f>
        <v/>
      </c>
      <c r="H154" s="15">
        <f>IF($A$153="","",SUMIFS(Allocations!I$3:I$302,Allocations!$A$3:$A$302,$A$153)-SUMIFS(Allocations!I$3:I$302,Allocations!$A$3:$A$302,$A$153,Allocations!$B$3:$B$302,"Time off"))</f>
        <v/>
      </c>
      <c r="I154" s="15">
        <f>IF($A$153="","",SUMIFS(Allocations!J$3:J$302,Allocations!$A$3:$A$302,$A$153)-SUMIFS(Allocations!J$3:J$302,Allocations!$A$3:$A$302,$A$153,Allocations!$B$3:$B$302,"Time off"))</f>
        <v/>
      </c>
      <c r="J154" s="15">
        <f>IF($A$153="","",SUMIFS(Allocations!K$3:K$302,Allocations!$A$3:$A$302,$A$153)-SUMIFS(Allocations!K$3:K$302,Allocations!$A$3:$A$302,$A$153,Allocations!$B$3:$B$302,"Time off"))</f>
        <v/>
      </c>
      <c r="K154" s="15">
        <f>IF($A$153="","",SUMIFS(Allocations!L$3:L$302,Allocations!$A$3:$A$302,$A$153)-SUMIFS(Allocations!L$3:L$302,Allocations!$A$3:$A$302,$A$153,Allocations!$B$3:$B$302,"Time off"))</f>
        <v/>
      </c>
      <c r="L154" s="15">
        <f>IF($A$153="","",SUMIFS(Allocations!M$3:M$302,Allocations!$A$3:$A$302,$A$153)-SUMIFS(Allocations!M$3:M$302,Allocations!$A$3:$A$302,$A$153,Allocations!$B$3:$B$302,"Time off"))</f>
        <v/>
      </c>
      <c r="M154" s="15">
        <f>IF($A$153="","",SUMIFS(Allocations!N$3:N$302,Allocations!$A$3:$A$302,$A$153)-SUMIFS(Allocations!N$3:N$302,Allocations!$A$3:$A$302,$A$153,Allocations!$B$3:$B$302,"Time off"))</f>
        <v/>
      </c>
      <c r="N154" s="15">
        <f>IF($A$153="","",SUMIFS(Allocations!O$3:O$302,Allocations!$A$3:$A$302,$A$153)-SUMIFS(Allocations!O$3:O$302,Allocations!$A$3:$A$302,$A$153,Allocations!$B$3:$B$302,"Time off"))</f>
        <v/>
      </c>
    </row>
    <row r="155">
      <c r="B155">
        <f>IF($A$153="","","Confirmed")</f>
        <v/>
      </c>
      <c r="C155" s="15">
        <f>IF($A$153="","",SUMIFS(Allocations!D$3:D$302,Allocations!$A$3:$A$302,$A$153,Allocations!$C$3:$C$302,"Confirmed"))</f>
        <v/>
      </c>
      <c r="D155" s="15">
        <f>IF($A$153="","",SUMIFS(Allocations!E$3:E$302,Allocations!$A$3:$A$302,$A$153,Allocations!$C$3:$C$302,"Confirmed"))</f>
        <v/>
      </c>
      <c r="E155" s="15">
        <f>IF($A$153="","",SUMIFS(Allocations!F$3:F$302,Allocations!$A$3:$A$302,$A$153,Allocations!$C$3:$C$302,"Confirmed"))</f>
        <v/>
      </c>
      <c r="F155" s="15">
        <f>IF($A$153="","",SUMIFS(Allocations!G$3:G$302,Allocations!$A$3:$A$302,$A$153,Allocations!$C$3:$C$302,"Confirmed"))</f>
        <v/>
      </c>
      <c r="G155" s="15">
        <f>IF($A$153="","",SUMIFS(Allocations!H$3:H$302,Allocations!$A$3:$A$302,$A$153,Allocations!$C$3:$C$302,"Confirmed"))</f>
        <v/>
      </c>
      <c r="H155" s="15">
        <f>IF($A$153="","",SUMIFS(Allocations!I$3:I$302,Allocations!$A$3:$A$302,$A$153,Allocations!$C$3:$C$302,"Confirmed"))</f>
        <v/>
      </c>
      <c r="I155" s="15">
        <f>IF($A$153="","",SUMIFS(Allocations!J$3:J$302,Allocations!$A$3:$A$302,$A$153,Allocations!$C$3:$C$302,"Confirmed"))</f>
        <v/>
      </c>
      <c r="J155" s="15">
        <f>IF($A$153="","",SUMIFS(Allocations!K$3:K$302,Allocations!$A$3:$A$302,$A$153,Allocations!$C$3:$C$302,"Confirmed"))</f>
        <v/>
      </c>
      <c r="K155" s="15">
        <f>IF($A$153="","",SUMIFS(Allocations!L$3:L$302,Allocations!$A$3:$A$302,$A$153,Allocations!$C$3:$C$302,"Confirmed"))</f>
        <v/>
      </c>
      <c r="L155" s="15">
        <f>IF($A$153="","",SUMIFS(Allocations!M$3:M$302,Allocations!$A$3:$A$302,$A$153,Allocations!$C$3:$C$302,"Confirmed"))</f>
        <v/>
      </c>
      <c r="M155" s="15">
        <f>IF($A$153="","",SUMIFS(Allocations!N$3:N$302,Allocations!$A$3:$A$302,$A$153,Allocations!$C$3:$C$302,"Confirmed"))</f>
        <v/>
      </c>
      <c r="N155" s="15">
        <f>IF($A$153="","",SUMIFS(Allocations!O$3:O$302,Allocations!$A$3:$A$302,$A$153,Allocations!$C$3:$C$302,"Confirmed"))</f>
        <v/>
      </c>
    </row>
    <row r="156">
      <c r="B156">
        <f>IF($A$153="","","% allocated")</f>
        <v/>
      </c>
      <c r="C156" s="16">
        <f>IF($A$153="","",IF(C153=0,"",C154/C153))</f>
        <v/>
      </c>
      <c r="D156" s="16">
        <f>IF($A$153="","",IF(D153=0,"",D154/D153))</f>
        <v/>
      </c>
      <c r="E156" s="16">
        <f>IF($A$153="","",IF(E153=0,"",E154/E153))</f>
        <v/>
      </c>
      <c r="F156" s="16">
        <f>IF($A$153="","",IF(F153=0,"",F154/F153))</f>
        <v/>
      </c>
      <c r="G156" s="16">
        <f>IF($A$153="","",IF(G153=0,"",G154/G153))</f>
        <v/>
      </c>
      <c r="H156" s="16">
        <f>IF($A$153="","",IF(H153=0,"",H154/H153))</f>
        <v/>
      </c>
      <c r="I156" s="16">
        <f>IF($A$153="","",IF(I153=0,"",I154/I153))</f>
        <v/>
      </c>
      <c r="J156" s="16">
        <f>IF($A$153="","",IF(J153=0,"",J154/J153))</f>
        <v/>
      </c>
      <c r="K156" s="16">
        <f>IF($A$153="","",IF(K153=0,"",K154/K153))</f>
        <v/>
      </c>
      <c r="L156" s="16">
        <f>IF($A$153="","",IF(L153=0,"",L154/L153))</f>
        <v/>
      </c>
      <c r="M156" s="16">
        <f>IF($A$153="","",IF(M153=0,"",M154/M153))</f>
        <v/>
      </c>
      <c r="N156" s="16">
        <f>IF($A$153="","",IF(N153=0,"",N154/N153))</f>
        <v/>
      </c>
    </row>
    <row r="157">
      <c r="B157">
        <f>IF($A$153="","","Status")</f>
        <v/>
      </c>
      <c r="C157">
        <f>IF($A$153="","",IF(C153=0,IF(C154&gt;0,"Booked while off","Off"),IF(C156&gt;OverAbove,"Over",IF(C156&lt;UnderBelow,"Under","OK"))))</f>
        <v/>
      </c>
      <c r="D157">
        <f>IF($A$153="","",IF(D153=0,IF(D154&gt;0,"Booked while off","Off"),IF(D156&gt;OverAbove,"Over",IF(D156&lt;UnderBelow,"Under","OK"))))</f>
        <v/>
      </c>
      <c r="E157">
        <f>IF($A$153="","",IF(E153=0,IF(E154&gt;0,"Booked while off","Off"),IF(E156&gt;OverAbove,"Over",IF(E156&lt;UnderBelow,"Under","OK"))))</f>
        <v/>
      </c>
      <c r="F157">
        <f>IF($A$153="","",IF(F153=0,IF(F154&gt;0,"Booked while off","Off"),IF(F156&gt;OverAbove,"Over",IF(F156&lt;UnderBelow,"Under","OK"))))</f>
        <v/>
      </c>
      <c r="G157">
        <f>IF($A$153="","",IF(G153=0,IF(G154&gt;0,"Booked while off","Off"),IF(G156&gt;OverAbove,"Over",IF(G156&lt;UnderBelow,"Under","OK"))))</f>
        <v/>
      </c>
      <c r="H157">
        <f>IF($A$153="","",IF(H153=0,IF(H154&gt;0,"Booked while off","Off"),IF(H156&gt;OverAbove,"Over",IF(H156&lt;UnderBelow,"Under","OK"))))</f>
        <v/>
      </c>
      <c r="I157">
        <f>IF($A$153="","",IF(I153=0,IF(I154&gt;0,"Booked while off","Off"),IF(I156&gt;OverAbove,"Over",IF(I156&lt;UnderBelow,"Under","OK"))))</f>
        <v/>
      </c>
      <c r="J157">
        <f>IF($A$153="","",IF(J153=0,IF(J154&gt;0,"Booked while off","Off"),IF(J156&gt;OverAbove,"Over",IF(J156&lt;UnderBelow,"Under","OK"))))</f>
        <v/>
      </c>
      <c r="K157">
        <f>IF($A$153="","",IF(K153=0,IF(K154&gt;0,"Booked while off","Off"),IF(K156&gt;OverAbove,"Over",IF(K156&lt;UnderBelow,"Under","OK"))))</f>
        <v/>
      </c>
      <c r="L157">
        <f>IF($A$153="","",IF(L153=0,IF(L154&gt;0,"Booked while off","Off"),IF(L156&gt;OverAbove,"Over",IF(L156&lt;UnderBelow,"Under","OK"))))</f>
        <v/>
      </c>
      <c r="M157">
        <f>IF($A$153="","",IF(M153=0,IF(M154&gt;0,"Booked while off","Off"),IF(M156&gt;OverAbove,"Over",IF(M156&lt;UnderBelow,"Under","OK"))))</f>
        <v/>
      </c>
      <c r="N157">
        <f>IF($A$153="","",IF(N153=0,IF(N154&gt;0,"Booked while off","Off"),IF(N156&gt;OverAbove,"Over",IF(N156&lt;UnderBelow,"Under","OK"))))</f>
        <v/>
      </c>
    </row>
    <row r="158"/>
    <row r="159">
      <c r="A159" s="2">
        <f>IF(People!$A$29="","",People!$A$29)</f>
        <v/>
      </c>
      <c r="B159">
        <f>IF($A$159="","","Available")</f>
        <v/>
      </c>
      <c r="C159" s="15">
        <f>IF($A$159="","",MAX(0,People!$C$29-SUMIFS(Allocations!D$3:D$302,Allocations!$A$3:$A$302,$A$159,Allocations!$B$3:$B$302,"Time off")))</f>
        <v/>
      </c>
      <c r="D159" s="15">
        <f>IF($A$159="","",MAX(0,People!$C$29-SUMIFS(Allocations!E$3:E$302,Allocations!$A$3:$A$302,$A$159,Allocations!$B$3:$B$302,"Time off")))</f>
        <v/>
      </c>
      <c r="E159" s="15">
        <f>IF($A$159="","",MAX(0,People!$C$29-SUMIFS(Allocations!F$3:F$302,Allocations!$A$3:$A$302,$A$159,Allocations!$B$3:$B$302,"Time off")))</f>
        <v/>
      </c>
      <c r="F159" s="15">
        <f>IF($A$159="","",MAX(0,People!$C$29-SUMIFS(Allocations!G$3:G$302,Allocations!$A$3:$A$302,$A$159,Allocations!$B$3:$B$302,"Time off")))</f>
        <v/>
      </c>
      <c r="G159" s="15">
        <f>IF($A$159="","",MAX(0,People!$C$29-SUMIFS(Allocations!H$3:H$302,Allocations!$A$3:$A$302,$A$159,Allocations!$B$3:$B$302,"Time off")))</f>
        <v/>
      </c>
      <c r="H159" s="15">
        <f>IF($A$159="","",MAX(0,People!$C$29-SUMIFS(Allocations!I$3:I$302,Allocations!$A$3:$A$302,$A$159,Allocations!$B$3:$B$302,"Time off")))</f>
        <v/>
      </c>
      <c r="I159" s="15">
        <f>IF($A$159="","",MAX(0,People!$C$29-SUMIFS(Allocations!J$3:J$302,Allocations!$A$3:$A$302,$A$159,Allocations!$B$3:$B$302,"Time off")))</f>
        <v/>
      </c>
      <c r="J159" s="15">
        <f>IF($A$159="","",MAX(0,People!$C$29-SUMIFS(Allocations!K$3:K$302,Allocations!$A$3:$A$302,$A$159,Allocations!$B$3:$B$302,"Time off")))</f>
        <v/>
      </c>
      <c r="K159" s="15">
        <f>IF($A$159="","",MAX(0,People!$C$29-SUMIFS(Allocations!L$3:L$302,Allocations!$A$3:$A$302,$A$159,Allocations!$B$3:$B$302,"Time off")))</f>
        <v/>
      </c>
      <c r="L159" s="15">
        <f>IF($A$159="","",MAX(0,People!$C$29-SUMIFS(Allocations!M$3:M$302,Allocations!$A$3:$A$302,$A$159,Allocations!$B$3:$B$302,"Time off")))</f>
        <v/>
      </c>
      <c r="M159" s="15">
        <f>IF($A$159="","",MAX(0,People!$C$29-SUMIFS(Allocations!N$3:N$302,Allocations!$A$3:$A$302,$A$159,Allocations!$B$3:$B$302,"Time off")))</f>
        <v/>
      </c>
      <c r="N159" s="15">
        <f>IF($A$159="","",MAX(0,People!$C$29-SUMIFS(Allocations!O$3:O$302,Allocations!$A$3:$A$302,$A$159,Allocations!$B$3:$B$302,"Time off")))</f>
        <v/>
      </c>
    </row>
    <row r="160">
      <c r="B160">
        <f>IF($A$159="","","Allocated")</f>
        <v/>
      </c>
      <c r="C160" s="15">
        <f>IF($A$159="","",SUMIFS(Allocations!D$3:D$302,Allocations!$A$3:$A$302,$A$159)-SUMIFS(Allocations!D$3:D$302,Allocations!$A$3:$A$302,$A$159,Allocations!$B$3:$B$302,"Time off"))</f>
        <v/>
      </c>
      <c r="D160" s="15">
        <f>IF($A$159="","",SUMIFS(Allocations!E$3:E$302,Allocations!$A$3:$A$302,$A$159)-SUMIFS(Allocations!E$3:E$302,Allocations!$A$3:$A$302,$A$159,Allocations!$B$3:$B$302,"Time off"))</f>
        <v/>
      </c>
      <c r="E160" s="15">
        <f>IF($A$159="","",SUMIFS(Allocations!F$3:F$302,Allocations!$A$3:$A$302,$A$159)-SUMIFS(Allocations!F$3:F$302,Allocations!$A$3:$A$302,$A$159,Allocations!$B$3:$B$302,"Time off"))</f>
        <v/>
      </c>
      <c r="F160" s="15">
        <f>IF($A$159="","",SUMIFS(Allocations!G$3:G$302,Allocations!$A$3:$A$302,$A$159)-SUMIFS(Allocations!G$3:G$302,Allocations!$A$3:$A$302,$A$159,Allocations!$B$3:$B$302,"Time off"))</f>
        <v/>
      </c>
      <c r="G160" s="15">
        <f>IF($A$159="","",SUMIFS(Allocations!H$3:H$302,Allocations!$A$3:$A$302,$A$159)-SUMIFS(Allocations!H$3:H$302,Allocations!$A$3:$A$302,$A$159,Allocations!$B$3:$B$302,"Time off"))</f>
        <v/>
      </c>
      <c r="H160" s="15">
        <f>IF($A$159="","",SUMIFS(Allocations!I$3:I$302,Allocations!$A$3:$A$302,$A$159)-SUMIFS(Allocations!I$3:I$302,Allocations!$A$3:$A$302,$A$159,Allocations!$B$3:$B$302,"Time off"))</f>
        <v/>
      </c>
      <c r="I160" s="15">
        <f>IF($A$159="","",SUMIFS(Allocations!J$3:J$302,Allocations!$A$3:$A$302,$A$159)-SUMIFS(Allocations!J$3:J$302,Allocations!$A$3:$A$302,$A$159,Allocations!$B$3:$B$302,"Time off"))</f>
        <v/>
      </c>
      <c r="J160" s="15">
        <f>IF($A$159="","",SUMIFS(Allocations!K$3:K$302,Allocations!$A$3:$A$302,$A$159)-SUMIFS(Allocations!K$3:K$302,Allocations!$A$3:$A$302,$A$159,Allocations!$B$3:$B$302,"Time off"))</f>
        <v/>
      </c>
      <c r="K160" s="15">
        <f>IF($A$159="","",SUMIFS(Allocations!L$3:L$302,Allocations!$A$3:$A$302,$A$159)-SUMIFS(Allocations!L$3:L$302,Allocations!$A$3:$A$302,$A$159,Allocations!$B$3:$B$302,"Time off"))</f>
        <v/>
      </c>
      <c r="L160" s="15">
        <f>IF($A$159="","",SUMIFS(Allocations!M$3:M$302,Allocations!$A$3:$A$302,$A$159)-SUMIFS(Allocations!M$3:M$302,Allocations!$A$3:$A$302,$A$159,Allocations!$B$3:$B$302,"Time off"))</f>
        <v/>
      </c>
      <c r="M160" s="15">
        <f>IF($A$159="","",SUMIFS(Allocations!N$3:N$302,Allocations!$A$3:$A$302,$A$159)-SUMIFS(Allocations!N$3:N$302,Allocations!$A$3:$A$302,$A$159,Allocations!$B$3:$B$302,"Time off"))</f>
        <v/>
      </c>
      <c r="N160" s="15">
        <f>IF($A$159="","",SUMIFS(Allocations!O$3:O$302,Allocations!$A$3:$A$302,$A$159)-SUMIFS(Allocations!O$3:O$302,Allocations!$A$3:$A$302,$A$159,Allocations!$B$3:$B$302,"Time off"))</f>
        <v/>
      </c>
    </row>
    <row r="161">
      <c r="B161">
        <f>IF($A$159="","","Confirmed")</f>
        <v/>
      </c>
      <c r="C161" s="15">
        <f>IF($A$159="","",SUMIFS(Allocations!D$3:D$302,Allocations!$A$3:$A$302,$A$159,Allocations!$C$3:$C$302,"Confirmed"))</f>
        <v/>
      </c>
      <c r="D161" s="15">
        <f>IF($A$159="","",SUMIFS(Allocations!E$3:E$302,Allocations!$A$3:$A$302,$A$159,Allocations!$C$3:$C$302,"Confirmed"))</f>
        <v/>
      </c>
      <c r="E161" s="15">
        <f>IF($A$159="","",SUMIFS(Allocations!F$3:F$302,Allocations!$A$3:$A$302,$A$159,Allocations!$C$3:$C$302,"Confirmed"))</f>
        <v/>
      </c>
      <c r="F161" s="15">
        <f>IF($A$159="","",SUMIFS(Allocations!G$3:G$302,Allocations!$A$3:$A$302,$A$159,Allocations!$C$3:$C$302,"Confirmed"))</f>
        <v/>
      </c>
      <c r="G161" s="15">
        <f>IF($A$159="","",SUMIFS(Allocations!H$3:H$302,Allocations!$A$3:$A$302,$A$159,Allocations!$C$3:$C$302,"Confirmed"))</f>
        <v/>
      </c>
      <c r="H161" s="15">
        <f>IF($A$159="","",SUMIFS(Allocations!I$3:I$302,Allocations!$A$3:$A$302,$A$159,Allocations!$C$3:$C$302,"Confirmed"))</f>
        <v/>
      </c>
      <c r="I161" s="15">
        <f>IF($A$159="","",SUMIFS(Allocations!J$3:J$302,Allocations!$A$3:$A$302,$A$159,Allocations!$C$3:$C$302,"Confirmed"))</f>
        <v/>
      </c>
      <c r="J161" s="15">
        <f>IF($A$159="","",SUMIFS(Allocations!K$3:K$302,Allocations!$A$3:$A$302,$A$159,Allocations!$C$3:$C$302,"Confirmed"))</f>
        <v/>
      </c>
      <c r="K161" s="15">
        <f>IF($A$159="","",SUMIFS(Allocations!L$3:L$302,Allocations!$A$3:$A$302,$A$159,Allocations!$C$3:$C$302,"Confirmed"))</f>
        <v/>
      </c>
      <c r="L161" s="15">
        <f>IF($A$159="","",SUMIFS(Allocations!M$3:M$302,Allocations!$A$3:$A$302,$A$159,Allocations!$C$3:$C$302,"Confirmed"))</f>
        <v/>
      </c>
      <c r="M161" s="15">
        <f>IF($A$159="","",SUMIFS(Allocations!N$3:N$302,Allocations!$A$3:$A$302,$A$159,Allocations!$C$3:$C$302,"Confirmed"))</f>
        <v/>
      </c>
      <c r="N161" s="15">
        <f>IF($A$159="","",SUMIFS(Allocations!O$3:O$302,Allocations!$A$3:$A$302,$A$159,Allocations!$C$3:$C$302,"Confirmed"))</f>
        <v/>
      </c>
    </row>
    <row r="162">
      <c r="B162">
        <f>IF($A$159="","","% allocated")</f>
        <v/>
      </c>
      <c r="C162" s="16">
        <f>IF($A$159="","",IF(C159=0,"",C160/C159))</f>
        <v/>
      </c>
      <c r="D162" s="16">
        <f>IF($A$159="","",IF(D159=0,"",D160/D159))</f>
        <v/>
      </c>
      <c r="E162" s="16">
        <f>IF($A$159="","",IF(E159=0,"",E160/E159))</f>
        <v/>
      </c>
      <c r="F162" s="16">
        <f>IF($A$159="","",IF(F159=0,"",F160/F159))</f>
        <v/>
      </c>
      <c r="G162" s="16">
        <f>IF($A$159="","",IF(G159=0,"",G160/G159))</f>
        <v/>
      </c>
      <c r="H162" s="16">
        <f>IF($A$159="","",IF(H159=0,"",H160/H159))</f>
        <v/>
      </c>
      <c r="I162" s="16">
        <f>IF($A$159="","",IF(I159=0,"",I160/I159))</f>
        <v/>
      </c>
      <c r="J162" s="16">
        <f>IF($A$159="","",IF(J159=0,"",J160/J159))</f>
        <v/>
      </c>
      <c r="K162" s="16">
        <f>IF($A$159="","",IF(K159=0,"",K160/K159))</f>
        <v/>
      </c>
      <c r="L162" s="16">
        <f>IF($A$159="","",IF(L159=0,"",L160/L159))</f>
        <v/>
      </c>
      <c r="M162" s="16">
        <f>IF($A$159="","",IF(M159=0,"",M160/M159))</f>
        <v/>
      </c>
      <c r="N162" s="16">
        <f>IF($A$159="","",IF(N159=0,"",N160/N159))</f>
        <v/>
      </c>
    </row>
    <row r="163">
      <c r="B163">
        <f>IF($A$159="","","Status")</f>
        <v/>
      </c>
      <c r="C163">
        <f>IF($A$159="","",IF(C159=0,IF(C160&gt;0,"Booked while off","Off"),IF(C162&gt;OverAbove,"Over",IF(C162&lt;UnderBelow,"Under","OK"))))</f>
        <v/>
      </c>
      <c r="D163">
        <f>IF($A$159="","",IF(D159=0,IF(D160&gt;0,"Booked while off","Off"),IF(D162&gt;OverAbove,"Over",IF(D162&lt;UnderBelow,"Under","OK"))))</f>
        <v/>
      </c>
      <c r="E163">
        <f>IF($A$159="","",IF(E159=0,IF(E160&gt;0,"Booked while off","Off"),IF(E162&gt;OverAbove,"Over",IF(E162&lt;UnderBelow,"Under","OK"))))</f>
        <v/>
      </c>
      <c r="F163">
        <f>IF($A$159="","",IF(F159=0,IF(F160&gt;0,"Booked while off","Off"),IF(F162&gt;OverAbove,"Over",IF(F162&lt;UnderBelow,"Under","OK"))))</f>
        <v/>
      </c>
      <c r="G163">
        <f>IF($A$159="","",IF(G159=0,IF(G160&gt;0,"Booked while off","Off"),IF(G162&gt;OverAbove,"Over",IF(G162&lt;UnderBelow,"Under","OK"))))</f>
        <v/>
      </c>
      <c r="H163">
        <f>IF($A$159="","",IF(H159=0,IF(H160&gt;0,"Booked while off","Off"),IF(H162&gt;OverAbove,"Over",IF(H162&lt;UnderBelow,"Under","OK"))))</f>
        <v/>
      </c>
      <c r="I163">
        <f>IF($A$159="","",IF(I159=0,IF(I160&gt;0,"Booked while off","Off"),IF(I162&gt;OverAbove,"Over",IF(I162&lt;UnderBelow,"Under","OK"))))</f>
        <v/>
      </c>
      <c r="J163">
        <f>IF($A$159="","",IF(J159=0,IF(J160&gt;0,"Booked while off","Off"),IF(J162&gt;OverAbove,"Over",IF(J162&lt;UnderBelow,"Under","OK"))))</f>
        <v/>
      </c>
      <c r="K163">
        <f>IF($A$159="","",IF(K159=0,IF(K160&gt;0,"Booked while off","Off"),IF(K162&gt;OverAbove,"Over",IF(K162&lt;UnderBelow,"Under","OK"))))</f>
        <v/>
      </c>
      <c r="L163">
        <f>IF($A$159="","",IF(L159=0,IF(L160&gt;0,"Booked while off","Off"),IF(L162&gt;OverAbove,"Over",IF(L162&lt;UnderBelow,"Under","OK"))))</f>
        <v/>
      </c>
      <c r="M163">
        <f>IF($A$159="","",IF(M159=0,IF(M160&gt;0,"Booked while off","Off"),IF(M162&gt;OverAbove,"Over",IF(M162&lt;UnderBelow,"Under","OK"))))</f>
        <v/>
      </c>
      <c r="N163">
        <f>IF($A$159="","",IF(N159=0,IF(N160&gt;0,"Booked while off","Off"),IF(N162&gt;OverAbove,"Over",IF(N162&lt;UnderBelow,"Under","OK"))))</f>
        <v/>
      </c>
    </row>
    <row r="164"/>
    <row r="165">
      <c r="A165" s="2">
        <f>IF(People!$A$30="","",People!$A$30)</f>
        <v/>
      </c>
      <c r="B165">
        <f>IF($A$165="","","Available")</f>
        <v/>
      </c>
      <c r="C165" s="15">
        <f>IF($A$165="","",MAX(0,People!$C$30-SUMIFS(Allocations!D$3:D$302,Allocations!$A$3:$A$302,$A$165,Allocations!$B$3:$B$302,"Time off")))</f>
        <v/>
      </c>
      <c r="D165" s="15">
        <f>IF($A$165="","",MAX(0,People!$C$30-SUMIFS(Allocations!E$3:E$302,Allocations!$A$3:$A$302,$A$165,Allocations!$B$3:$B$302,"Time off")))</f>
        <v/>
      </c>
      <c r="E165" s="15">
        <f>IF($A$165="","",MAX(0,People!$C$30-SUMIFS(Allocations!F$3:F$302,Allocations!$A$3:$A$302,$A$165,Allocations!$B$3:$B$302,"Time off")))</f>
        <v/>
      </c>
      <c r="F165" s="15">
        <f>IF($A$165="","",MAX(0,People!$C$30-SUMIFS(Allocations!G$3:G$302,Allocations!$A$3:$A$302,$A$165,Allocations!$B$3:$B$302,"Time off")))</f>
        <v/>
      </c>
      <c r="G165" s="15">
        <f>IF($A$165="","",MAX(0,People!$C$30-SUMIFS(Allocations!H$3:H$302,Allocations!$A$3:$A$302,$A$165,Allocations!$B$3:$B$302,"Time off")))</f>
        <v/>
      </c>
      <c r="H165" s="15">
        <f>IF($A$165="","",MAX(0,People!$C$30-SUMIFS(Allocations!I$3:I$302,Allocations!$A$3:$A$302,$A$165,Allocations!$B$3:$B$302,"Time off")))</f>
        <v/>
      </c>
      <c r="I165" s="15">
        <f>IF($A$165="","",MAX(0,People!$C$30-SUMIFS(Allocations!J$3:J$302,Allocations!$A$3:$A$302,$A$165,Allocations!$B$3:$B$302,"Time off")))</f>
        <v/>
      </c>
      <c r="J165" s="15">
        <f>IF($A$165="","",MAX(0,People!$C$30-SUMIFS(Allocations!K$3:K$302,Allocations!$A$3:$A$302,$A$165,Allocations!$B$3:$B$302,"Time off")))</f>
        <v/>
      </c>
      <c r="K165" s="15">
        <f>IF($A$165="","",MAX(0,People!$C$30-SUMIFS(Allocations!L$3:L$302,Allocations!$A$3:$A$302,$A$165,Allocations!$B$3:$B$302,"Time off")))</f>
        <v/>
      </c>
      <c r="L165" s="15">
        <f>IF($A$165="","",MAX(0,People!$C$30-SUMIFS(Allocations!M$3:M$302,Allocations!$A$3:$A$302,$A$165,Allocations!$B$3:$B$302,"Time off")))</f>
        <v/>
      </c>
      <c r="M165" s="15">
        <f>IF($A$165="","",MAX(0,People!$C$30-SUMIFS(Allocations!N$3:N$302,Allocations!$A$3:$A$302,$A$165,Allocations!$B$3:$B$302,"Time off")))</f>
        <v/>
      </c>
      <c r="N165" s="15">
        <f>IF($A$165="","",MAX(0,People!$C$30-SUMIFS(Allocations!O$3:O$302,Allocations!$A$3:$A$302,$A$165,Allocations!$B$3:$B$302,"Time off")))</f>
        <v/>
      </c>
    </row>
    <row r="166">
      <c r="B166">
        <f>IF($A$165="","","Allocated")</f>
        <v/>
      </c>
      <c r="C166" s="15">
        <f>IF($A$165="","",SUMIFS(Allocations!D$3:D$302,Allocations!$A$3:$A$302,$A$165)-SUMIFS(Allocations!D$3:D$302,Allocations!$A$3:$A$302,$A$165,Allocations!$B$3:$B$302,"Time off"))</f>
        <v/>
      </c>
      <c r="D166" s="15">
        <f>IF($A$165="","",SUMIFS(Allocations!E$3:E$302,Allocations!$A$3:$A$302,$A$165)-SUMIFS(Allocations!E$3:E$302,Allocations!$A$3:$A$302,$A$165,Allocations!$B$3:$B$302,"Time off"))</f>
        <v/>
      </c>
      <c r="E166" s="15">
        <f>IF($A$165="","",SUMIFS(Allocations!F$3:F$302,Allocations!$A$3:$A$302,$A$165)-SUMIFS(Allocations!F$3:F$302,Allocations!$A$3:$A$302,$A$165,Allocations!$B$3:$B$302,"Time off"))</f>
        <v/>
      </c>
      <c r="F166" s="15">
        <f>IF($A$165="","",SUMIFS(Allocations!G$3:G$302,Allocations!$A$3:$A$302,$A$165)-SUMIFS(Allocations!G$3:G$302,Allocations!$A$3:$A$302,$A$165,Allocations!$B$3:$B$302,"Time off"))</f>
        <v/>
      </c>
      <c r="G166" s="15">
        <f>IF($A$165="","",SUMIFS(Allocations!H$3:H$302,Allocations!$A$3:$A$302,$A$165)-SUMIFS(Allocations!H$3:H$302,Allocations!$A$3:$A$302,$A$165,Allocations!$B$3:$B$302,"Time off"))</f>
        <v/>
      </c>
      <c r="H166" s="15">
        <f>IF($A$165="","",SUMIFS(Allocations!I$3:I$302,Allocations!$A$3:$A$302,$A$165)-SUMIFS(Allocations!I$3:I$302,Allocations!$A$3:$A$302,$A$165,Allocations!$B$3:$B$302,"Time off"))</f>
        <v/>
      </c>
      <c r="I166" s="15">
        <f>IF($A$165="","",SUMIFS(Allocations!J$3:J$302,Allocations!$A$3:$A$302,$A$165)-SUMIFS(Allocations!J$3:J$302,Allocations!$A$3:$A$302,$A$165,Allocations!$B$3:$B$302,"Time off"))</f>
        <v/>
      </c>
      <c r="J166" s="15">
        <f>IF($A$165="","",SUMIFS(Allocations!K$3:K$302,Allocations!$A$3:$A$302,$A$165)-SUMIFS(Allocations!K$3:K$302,Allocations!$A$3:$A$302,$A$165,Allocations!$B$3:$B$302,"Time off"))</f>
        <v/>
      </c>
      <c r="K166" s="15">
        <f>IF($A$165="","",SUMIFS(Allocations!L$3:L$302,Allocations!$A$3:$A$302,$A$165)-SUMIFS(Allocations!L$3:L$302,Allocations!$A$3:$A$302,$A$165,Allocations!$B$3:$B$302,"Time off"))</f>
        <v/>
      </c>
      <c r="L166" s="15">
        <f>IF($A$165="","",SUMIFS(Allocations!M$3:M$302,Allocations!$A$3:$A$302,$A$165)-SUMIFS(Allocations!M$3:M$302,Allocations!$A$3:$A$302,$A$165,Allocations!$B$3:$B$302,"Time off"))</f>
        <v/>
      </c>
      <c r="M166" s="15">
        <f>IF($A$165="","",SUMIFS(Allocations!N$3:N$302,Allocations!$A$3:$A$302,$A$165)-SUMIFS(Allocations!N$3:N$302,Allocations!$A$3:$A$302,$A$165,Allocations!$B$3:$B$302,"Time off"))</f>
        <v/>
      </c>
      <c r="N166" s="15">
        <f>IF($A$165="","",SUMIFS(Allocations!O$3:O$302,Allocations!$A$3:$A$302,$A$165)-SUMIFS(Allocations!O$3:O$302,Allocations!$A$3:$A$302,$A$165,Allocations!$B$3:$B$302,"Time off"))</f>
        <v/>
      </c>
    </row>
    <row r="167">
      <c r="B167">
        <f>IF($A$165="","","Confirmed")</f>
        <v/>
      </c>
      <c r="C167" s="15">
        <f>IF($A$165="","",SUMIFS(Allocations!D$3:D$302,Allocations!$A$3:$A$302,$A$165,Allocations!$C$3:$C$302,"Confirmed"))</f>
        <v/>
      </c>
      <c r="D167" s="15">
        <f>IF($A$165="","",SUMIFS(Allocations!E$3:E$302,Allocations!$A$3:$A$302,$A$165,Allocations!$C$3:$C$302,"Confirmed"))</f>
        <v/>
      </c>
      <c r="E167" s="15">
        <f>IF($A$165="","",SUMIFS(Allocations!F$3:F$302,Allocations!$A$3:$A$302,$A$165,Allocations!$C$3:$C$302,"Confirmed"))</f>
        <v/>
      </c>
      <c r="F167" s="15">
        <f>IF($A$165="","",SUMIFS(Allocations!G$3:G$302,Allocations!$A$3:$A$302,$A$165,Allocations!$C$3:$C$302,"Confirmed"))</f>
        <v/>
      </c>
      <c r="G167" s="15">
        <f>IF($A$165="","",SUMIFS(Allocations!H$3:H$302,Allocations!$A$3:$A$302,$A$165,Allocations!$C$3:$C$302,"Confirmed"))</f>
        <v/>
      </c>
      <c r="H167" s="15">
        <f>IF($A$165="","",SUMIFS(Allocations!I$3:I$302,Allocations!$A$3:$A$302,$A$165,Allocations!$C$3:$C$302,"Confirmed"))</f>
        <v/>
      </c>
      <c r="I167" s="15">
        <f>IF($A$165="","",SUMIFS(Allocations!J$3:J$302,Allocations!$A$3:$A$302,$A$165,Allocations!$C$3:$C$302,"Confirmed"))</f>
        <v/>
      </c>
      <c r="J167" s="15">
        <f>IF($A$165="","",SUMIFS(Allocations!K$3:K$302,Allocations!$A$3:$A$302,$A$165,Allocations!$C$3:$C$302,"Confirmed"))</f>
        <v/>
      </c>
      <c r="K167" s="15">
        <f>IF($A$165="","",SUMIFS(Allocations!L$3:L$302,Allocations!$A$3:$A$302,$A$165,Allocations!$C$3:$C$302,"Confirmed"))</f>
        <v/>
      </c>
      <c r="L167" s="15">
        <f>IF($A$165="","",SUMIFS(Allocations!M$3:M$302,Allocations!$A$3:$A$302,$A$165,Allocations!$C$3:$C$302,"Confirmed"))</f>
        <v/>
      </c>
      <c r="M167" s="15">
        <f>IF($A$165="","",SUMIFS(Allocations!N$3:N$302,Allocations!$A$3:$A$302,$A$165,Allocations!$C$3:$C$302,"Confirmed"))</f>
        <v/>
      </c>
      <c r="N167" s="15">
        <f>IF($A$165="","",SUMIFS(Allocations!O$3:O$302,Allocations!$A$3:$A$302,$A$165,Allocations!$C$3:$C$302,"Confirmed"))</f>
        <v/>
      </c>
    </row>
    <row r="168">
      <c r="B168">
        <f>IF($A$165="","","% allocated")</f>
        <v/>
      </c>
      <c r="C168" s="16">
        <f>IF($A$165="","",IF(C165=0,"",C166/C165))</f>
        <v/>
      </c>
      <c r="D168" s="16">
        <f>IF($A$165="","",IF(D165=0,"",D166/D165))</f>
        <v/>
      </c>
      <c r="E168" s="16">
        <f>IF($A$165="","",IF(E165=0,"",E166/E165))</f>
        <v/>
      </c>
      <c r="F168" s="16">
        <f>IF($A$165="","",IF(F165=0,"",F166/F165))</f>
        <v/>
      </c>
      <c r="G168" s="16">
        <f>IF($A$165="","",IF(G165=0,"",G166/G165))</f>
        <v/>
      </c>
      <c r="H168" s="16">
        <f>IF($A$165="","",IF(H165=0,"",H166/H165))</f>
        <v/>
      </c>
      <c r="I168" s="16">
        <f>IF($A$165="","",IF(I165=0,"",I166/I165))</f>
        <v/>
      </c>
      <c r="J168" s="16">
        <f>IF($A$165="","",IF(J165=0,"",J166/J165))</f>
        <v/>
      </c>
      <c r="K168" s="16">
        <f>IF($A$165="","",IF(K165=0,"",K166/K165))</f>
        <v/>
      </c>
      <c r="L168" s="16">
        <f>IF($A$165="","",IF(L165=0,"",L166/L165))</f>
        <v/>
      </c>
      <c r="M168" s="16">
        <f>IF($A$165="","",IF(M165=0,"",M166/M165))</f>
        <v/>
      </c>
      <c r="N168" s="16">
        <f>IF($A$165="","",IF(N165=0,"",N166/N165))</f>
        <v/>
      </c>
    </row>
    <row r="169">
      <c r="B169">
        <f>IF($A$165="","","Status")</f>
        <v/>
      </c>
      <c r="C169">
        <f>IF($A$165="","",IF(C165=0,IF(C166&gt;0,"Booked while off","Off"),IF(C168&gt;OverAbove,"Over",IF(C168&lt;UnderBelow,"Under","OK"))))</f>
        <v/>
      </c>
      <c r="D169">
        <f>IF($A$165="","",IF(D165=0,IF(D166&gt;0,"Booked while off","Off"),IF(D168&gt;OverAbove,"Over",IF(D168&lt;UnderBelow,"Under","OK"))))</f>
        <v/>
      </c>
      <c r="E169">
        <f>IF($A$165="","",IF(E165=0,IF(E166&gt;0,"Booked while off","Off"),IF(E168&gt;OverAbove,"Over",IF(E168&lt;UnderBelow,"Under","OK"))))</f>
        <v/>
      </c>
      <c r="F169">
        <f>IF($A$165="","",IF(F165=0,IF(F166&gt;0,"Booked while off","Off"),IF(F168&gt;OverAbove,"Over",IF(F168&lt;UnderBelow,"Under","OK"))))</f>
        <v/>
      </c>
      <c r="G169">
        <f>IF($A$165="","",IF(G165=0,IF(G166&gt;0,"Booked while off","Off"),IF(G168&gt;OverAbove,"Over",IF(G168&lt;UnderBelow,"Under","OK"))))</f>
        <v/>
      </c>
      <c r="H169">
        <f>IF($A$165="","",IF(H165=0,IF(H166&gt;0,"Booked while off","Off"),IF(H168&gt;OverAbove,"Over",IF(H168&lt;UnderBelow,"Under","OK"))))</f>
        <v/>
      </c>
      <c r="I169">
        <f>IF($A$165="","",IF(I165=0,IF(I166&gt;0,"Booked while off","Off"),IF(I168&gt;OverAbove,"Over",IF(I168&lt;UnderBelow,"Under","OK"))))</f>
        <v/>
      </c>
      <c r="J169">
        <f>IF($A$165="","",IF(J165=0,IF(J166&gt;0,"Booked while off","Off"),IF(J168&gt;OverAbove,"Over",IF(J168&lt;UnderBelow,"Under","OK"))))</f>
        <v/>
      </c>
      <c r="K169">
        <f>IF($A$165="","",IF(K165=0,IF(K166&gt;0,"Booked while off","Off"),IF(K168&gt;OverAbove,"Over",IF(K168&lt;UnderBelow,"Under","OK"))))</f>
        <v/>
      </c>
      <c r="L169">
        <f>IF($A$165="","",IF(L165=0,IF(L166&gt;0,"Booked while off","Off"),IF(L168&gt;OverAbove,"Over",IF(L168&lt;UnderBelow,"Under","OK"))))</f>
        <v/>
      </c>
      <c r="M169">
        <f>IF($A$165="","",IF(M165=0,IF(M166&gt;0,"Booked while off","Off"),IF(M168&gt;OverAbove,"Over",IF(M168&lt;UnderBelow,"Under","OK"))))</f>
        <v/>
      </c>
      <c r="N169">
        <f>IF($A$165="","",IF(N165=0,IF(N166&gt;0,"Booked while off","Off"),IF(N168&gt;OverAbove,"Over",IF(N168&lt;UnderBelow,"Under","OK"))))</f>
        <v/>
      </c>
    </row>
    <row r="170"/>
    <row r="171">
      <c r="A171" s="2">
        <f>IF(People!$A$31="","",People!$A$31)</f>
        <v/>
      </c>
      <c r="B171">
        <f>IF($A$171="","","Available")</f>
        <v/>
      </c>
      <c r="C171" s="15">
        <f>IF($A$171="","",MAX(0,People!$C$31-SUMIFS(Allocations!D$3:D$302,Allocations!$A$3:$A$302,$A$171,Allocations!$B$3:$B$302,"Time off")))</f>
        <v/>
      </c>
      <c r="D171" s="15">
        <f>IF($A$171="","",MAX(0,People!$C$31-SUMIFS(Allocations!E$3:E$302,Allocations!$A$3:$A$302,$A$171,Allocations!$B$3:$B$302,"Time off")))</f>
        <v/>
      </c>
      <c r="E171" s="15">
        <f>IF($A$171="","",MAX(0,People!$C$31-SUMIFS(Allocations!F$3:F$302,Allocations!$A$3:$A$302,$A$171,Allocations!$B$3:$B$302,"Time off")))</f>
        <v/>
      </c>
      <c r="F171" s="15">
        <f>IF($A$171="","",MAX(0,People!$C$31-SUMIFS(Allocations!G$3:G$302,Allocations!$A$3:$A$302,$A$171,Allocations!$B$3:$B$302,"Time off")))</f>
        <v/>
      </c>
      <c r="G171" s="15">
        <f>IF($A$171="","",MAX(0,People!$C$31-SUMIFS(Allocations!H$3:H$302,Allocations!$A$3:$A$302,$A$171,Allocations!$B$3:$B$302,"Time off")))</f>
        <v/>
      </c>
      <c r="H171" s="15">
        <f>IF($A$171="","",MAX(0,People!$C$31-SUMIFS(Allocations!I$3:I$302,Allocations!$A$3:$A$302,$A$171,Allocations!$B$3:$B$302,"Time off")))</f>
        <v/>
      </c>
      <c r="I171" s="15">
        <f>IF($A$171="","",MAX(0,People!$C$31-SUMIFS(Allocations!J$3:J$302,Allocations!$A$3:$A$302,$A$171,Allocations!$B$3:$B$302,"Time off")))</f>
        <v/>
      </c>
      <c r="J171" s="15">
        <f>IF($A$171="","",MAX(0,People!$C$31-SUMIFS(Allocations!K$3:K$302,Allocations!$A$3:$A$302,$A$171,Allocations!$B$3:$B$302,"Time off")))</f>
        <v/>
      </c>
      <c r="K171" s="15">
        <f>IF($A$171="","",MAX(0,People!$C$31-SUMIFS(Allocations!L$3:L$302,Allocations!$A$3:$A$302,$A$171,Allocations!$B$3:$B$302,"Time off")))</f>
        <v/>
      </c>
      <c r="L171" s="15">
        <f>IF($A$171="","",MAX(0,People!$C$31-SUMIFS(Allocations!M$3:M$302,Allocations!$A$3:$A$302,$A$171,Allocations!$B$3:$B$302,"Time off")))</f>
        <v/>
      </c>
      <c r="M171" s="15">
        <f>IF($A$171="","",MAX(0,People!$C$31-SUMIFS(Allocations!N$3:N$302,Allocations!$A$3:$A$302,$A$171,Allocations!$B$3:$B$302,"Time off")))</f>
        <v/>
      </c>
      <c r="N171" s="15">
        <f>IF($A$171="","",MAX(0,People!$C$31-SUMIFS(Allocations!O$3:O$302,Allocations!$A$3:$A$302,$A$171,Allocations!$B$3:$B$302,"Time off")))</f>
        <v/>
      </c>
    </row>
    <row r="172">
      <c r="B172">
        <f>IF($A$171="","","Allocated")</f>
        <v/>
      </c>
      <c r="C172" s="15">
        <f>IF($A$171="","",SUMIFS(Allocations!D$3:D$302,Allocations!$A$3:$A$302,$A$171)-SUMIFS(Allocations!D$3:D$302,Allocations!$A$3:$A$302,$A$171,Allocations!$B$3:$B$302,"Time off"))</f>
        <v/>
      </c>
      <c r="D172" s="15">
        <f>IF($A$171="","",SUMIFS(Allocations!E$3:E$302,Allocations!$A$3:$A$302,$A$171)-SUMIFS(Allocations!E$3:E$302,Allocations!$A$3:$A$302,$A$171,Allocations!$B$3:$B$302,"Time off"))</f>
        <v/>
      </c>
      <c r="E172" s="15">
        <f>IF($A$171="","",SUMIFS(Allocations!F$3:F$302,Allocations!$A$3:$A$302,$A$171)-SUMIFS(Allocations!F$3:F$302,Allocations!$A$3:$A$302,$A$171,Allocations!$B$3:$B$302,"Time off"))</f>
        <v/>
      </c>
      <c r="F172" s="15">
        <f>IF($A$171="","",SUMIFS(Allocations!G$3:G$302,Allocations!$A$3:$A$302,$A$171)-SUMIFS(Allocations!G$3:G$302,Allocations!$A$3:$A$302,$A$171,Allocations!$B$3:$B$302,"Time off"))</f>
        <v/>
      </c>
      <c r="G172" s="15">
        <f>IF($A$171="","",SUMIFS(Allocations!H$3:H$302,Allocations!$A$3:$A$302,$A$171)-SUMIFS(Allocations!H$3:H$302,Allocations!$A$3:$A$302,$A$171,Allocations!$B$3:$B$302,"Time off"))</f>
        <v/>
      </c>
      <c r="H172" s="15">
        <f>IF($A$171="","",SUMIFS(Allocations!I$3:I$302,Allocations!$A$3:$A$302,$A$171)-SUMIFS(Allocations!I$3:I$302,Allocations!$A$3:$A$302,$A$171,Allocations!$B$3:$B$302,"Time off"))</f>
        <v/>
      </c>
      <c r="I172" s="15">
        <f>IF($A$171="","",SUMIFS(Allocations!J$3:J$302,Allocations!$A$3:$A$302,$A$171)-SUMIFS(Allocations!J$3:J$302,Allocations!$A$3:$A$302,$A$171,Allocations!$B$3:$B$302,"Time off"))</f>
        <v/>
      </c>
      <c r="J172" s="15">
        <f>IF($A$171="","",SUMIFS(Allocations!K$3:K$302,Allocations!$A$3:$A$302,$A$171)-SUMIFS(Allocations!K$3:K$302,Allocations!$A$3:$A$302,$A$171,Allocations!$B$3:$B$302,"Time off"))</f>
        <v/>
      </c>
      <c r="K172" s="15">
        <f>IF($A$171="","",SUMIFS(Allocations!L$3:L$302,Allocations!$A$3:$A$302,$A$171)-SUMIFS(Allocations!L$3:L$302,Allocations!$A$3:$A$302,$A$171,Allocations!$B$3:$B$302,"Time off"))</f>
        <v/>
      </c>
      <c r="L172" s="15">
        <f>IF($A$171="","",SUMIFS(Allocations!M$3:M$302,Allocations!$A$3:$A$302,$A$171)-SUMIFS(Allocations!M$3:M$302,Allocations!$A$3:$A$302,$A$171,Allocations!$B$3:$B$302,"Time off"))</f>
        <v/>
      </c>
      <c r="M172" s="15">
        <f>IF($A$171="","",SUMIFS(Allocations!N$3:N$302,Allocations!$A$3:$A$302,$A$171)-SUMIFS(Allocations!N$3:N$302,Allocations!$A$3:$A$302,$A$171,Allocations!$B$3:$B$302,"Time off"))</f>
        <v/>
      </c>
      <c r="N172" s="15">
        <f>IF($A$171="","",SUMIFS(Allocations!O$3:O$302,Allocations!$A$3:$A$302,$A$171)-SUMIFS(Allocations!O$3:O$302,Allocations!$A$3:$A$302,$A$171,Allocations!$B$3:$B$302,"Time off"))</f>
        <v/>
      </c>
    </row>
    <row r="173">
      <c r="B173">
        <f>IF($A$171="","","Confirmed")</f>
        <v/>
      </c>
      <c r="C173" s="15">
        <f>IF($A$171="","",SUMIFS(Allocations!D$3:D$302,Allocations!$A$3:$A$302,$A$171,Allocations!$C$3:$C$302,"Confirmed"))</f>
        <v/>
      </c>
      <c r="D173" s="15">
        <f>IF($A$171="","",SUMIFS(Allocations!E$3:E$302,Allocations!$A$3:$A$302,$A$171,Allocations!$C$3:$C$302,"Confirmed"))</f>
        <v/>
      </c>
      <c r="E173" s="15">
        <f>IF($A$171="","",SUMIFS(Allocations!F$3:F$302,Allocations!$A$3:$A$302,$A$171,Allocations!$C$3:$C$302,"Confirmed"))</f>
        <v/>
      </c>
      <c r="F173" s="15">
        <f>IF($A$171="","",SUMIFS(Allocations!G$3:G$302,Allocations!$A$3:$A$302,$A$171,Allocations!$C$3:$C$302,"Confirmed"))</f>
        <v/>
      </c>
      <c r="G173" s="15">
        <f>IF($A$171="","",SUMIFS(Allocations!H$3:H$302,Allocations!$A$3:$A$302,$A$171,Allocations!$C$3:$C$302,"Confirmed"))</f>
        <v/>
      </c>
      <c r="H173" s="15">
        <f>IF($A$171="","",SUMIFS(Allocations!I$3:I$302,Allocations!$A$3:$A$302,$A$171,Allocations!$C$3:$C$302,"Confirmed"))</f>
        <v/>
      </c>
      <c r="I173" s="15">
        <f>IF($A$171="","",SUMIFS(Allocations!J$3:J$302,Allocations!$A$3:$A$302,$A$171,Allocations!$C$3:$C$302,"Confirmed"))</f>
        <v/>
      </c>
      <c r="J173" s="15">
        <f>IF($A$171="","",SUMIFS(Allocations!K$3:K$302,Allocations!$A$3:$A$302,$A$171,Allocations!$C$3:$C$302,"Confirmed"))</f>
        <v/>
      </c>
      <c r="K173" s="15">
        <f>IF($A$171="","",SUMIFS(Allocations!L$3:L$302,Allocations!$A$3:$A$302,$A$171,Allocations!$C$3:$C$302,"Confirmed"))</f>
        <v/>
      </c>
      <c r="L173" s="15">
        <f>IF($A$171="","",SUMIFS(Allocations!M$3:M$302,Allocations!$A$3:$A$302,$A$171,Allocations!$C$3:$C$302,"Confirmed"))</f>
        <v/>
      </c>
      <c r="M173" s="15">
        <f>IF($A$171="","",SUMIFS(Allocations!N$3:N$302,Allocations!$A$3:$A$302,$A$171,Allocations!$C$3:$C$302,"Confirmed"))</f>
        <v/>
      </c>
      <c r="N173" s="15">
        <f>IF($A$171="","",SUMIFS(Allocations!O$3:O$302,Allocations!$A$3:$A$302,$A$171,Allocations!$C$3:$C$302,"Confirmed"))</f>
        <v/>
      </c>
    </row>
    <row r="174">
      <c r="B174">
        <f>IF($A$171="","","% allocated")</f>
        <v/>
      </c>
      <c r="C174" s="16">
        <f>IF($A$171="","",IF(C171=0,"",C172/C171))</f>
        <v/>
      </c>
      <c r="D174" s="16">
        <f>IF($A$171="","",IF(D171=0,"",D172/D171))</f>
        <v/>
      </c>
      <c r="E174" s="16">
        <f>IF($A$171="","",IF(E171=0,"",E172/E171))</f>
        <v/>
      </c>
      <c r="F174" s="16">
        <f>IF($A$171="","",IF(F171=0,"",F172/F171))</f>
        <v/>
      </c>
      <c r="G174" s="16">
        <f>IF($A$171="","",IF(G171=0,"",G172/G171))</f>
        <v/>
      </c>
      <c r="H174" s="16">
        <f>IF($A$171="","",IF(H171=0,"",H172/H171))</f>
        <v/>
      </c>
      <c r="I174" s="16">
        <f>IF($A$171="","",IF(I171=0,"",I172/I171))</f>
        <v/>
      </c>
      <c r="J174" s="16">
        <f>IF($A$171="","",IF(J171=0,"",J172/J171))</f>
        <v/>
      </c>
      <c r="K174" s="16">
        <f>IF($A$171="","",IF(K171=0,"",K172/K171))</f>
        <v/>
      </c>
      <c r="L174" s="16">
        <f>IF($A$171="","",IF(L171=0,"",L172/L171))</f>
        <v/>
      </c>
      <c r="M174" s="16">
        <f>IF($A$171="","",IF(M171=0,"",M172/M171))</f>
        <v/>
      </c>
      <c r="N174" s="16">
        <f>IF($A$171="","",IF(N171=0,"",N172/N171))</f>
        <v/>
      </c>
    </row>
    <row r="175">
      <c r="B175">
        <f>IF($A$171="","","Status")</f>
        <v/>
      </c>
      <c r="C175">
        <f>IF($A$171="","",IF(C171=0,IF(C172&gt;0,"Booked while off","Off"),IF(C174&gt;OverAbove,"Over",IF(C174&lt;UnderBelow,"Under","OK"))))</f>
        <v/>
      </c>
      <c r="D175">
        <f>IF($A$171="","",IF(D171=0,IF(D172&gt;0,"Booked while off","Off"),IF(D174&gt;OverAbove,"Over",IF(D174&lt;UnderBelow,"Under","OK"))))</f>
        <v/>
      </c>
      <c r="E175">
        <f>IF($A$171="","",IF(E171=0,IF(E172&gt;0,"Booked while off","Off"),IF(E174&gt;OverAbove,"Over",IF(E174&lt;UnderBelow,"Under","OK"))))</f>
        <v/>
      </c>
      <c r="F175">
        <f>IF($A$171="","",IF(F171=0,IF(F172&gt;0,"Booked while off","Off"),IF(F174&gt;OverAbove,"Over",IF(F174&lt;UnderBelow,"Under","OK"))))</f>
        <v/>
      </c>
      <c r="G175">
        <f>IF($A$171="","",IF(G171=0,IF(G172&gt;0,"Booked while off","Off"),IF(G174&gt;OverAbove,"Over",IF(G174&lt;UnderBelow,"Under","OK"))))</f>
        <v/>
      </c>
      <c r="H175">
        <f>IF($A$171="","",IF(H171=0,IF(H172&gt;0,"Booked while off","Off"),IF(H174&gt;OverAbove,"Over",IF(H174&lt;UnderBelow,"Under","OK"))))</f>
        <v/>
      </c>
      <c r="I175">
        <f>IF($A$171="","",IF(I171=0,IF(I172&gt;0,"Booked while off","Off"),IF(I174&gt;OverAbove,"Over",IF(I174&lt;UnderBelow,"Under","OK"))))</f>
        <v/>
      </c>
      <c r="J175">
        <f>IF($A$171="","",IF(J171=0,IF(J172&gt;0,"Booked while off","Off"),IF(J174&gt;OverAbove,"Over",IF(J174&lt;UnderBelow,"Under","OK"))))</f>
        <v/>
      </c>
      <c r="K175">
        <f>IF($A$171="","",IF(K171=0,IF(K172&gt;0,"Booked while off","Off"),IF(K174&gt;OverAbove,"Over",IF(K174&lt;UnderBelow,"Under","OK"))))</f>
        <v/>
      </c>
      <c r="L175">
        <f>IF($A$171="","",IF(L171=0,IF(L172&gt;0,"Booked while off","Off"),IF(L174&gt;OverAbove,"Over",IF(L174&lt;UnderBelow,"Under","OK"))))</f>
        <v/>
      </c>
      <c r="M175">
        <f>IF($A$171="","",IF(M171=0,IF(M172&gt;0,"Booked while off","Off"),IF(M174&gt;OverAbove,"Over",IF(M174&lt;UnderBelow,"Under","OK"))))</f>
        <v/>
      </c>
      <c r="N175">
        <f>IF($A$171="","",IF(N171=0,IF(N172&gt;0,"Booked while off","Off"),IF(N174&gt;OverAbove,"Over",IF(N174&lt;UnderBelow,"Under","OK"))))</f>
        <v/>
      </c>
    </row>
    <row r="176"/>
    <row r="177">
      <c r="A177" s="2">
        <f>IF(People!$A$32="","",People!$A$32)</f>
        <v/>
      </c>
      <c r="B177">
        <f>IF($A$177="","","Available")</f>
        <v/>
      </c>
      <c r="C177" s="15">
        <f>IF($A$177="","",MAX(0,People!$C$32-SUMIFS(Allocations!D$3:D$302,Allocations!$A$3:$A$302,$A$177,Allocations!$B$3:$B$302,"Time off")))</f>
        <v/>
      </c>
      <c r="D177" s="15">
        <f>IF($A$177="","",MAX(0,People!$C$32-SUMIFS(Allocations!E$3:E$302,Allocations!$A$3:$A$302,$A$177,Allocations!$B$3:$B$302,"Time off")))</f>
        <v/>
      </c>
      <c r="E177" s="15">
        <f>IF($A$177="","",MAX(0,People!$C$32-SUMIFS(Allocations!F$3:F$302,Allocations!$A$3:$A$302,$A$177,Allocations!$B$3:$B$302,"Time off")))</f>
        <v/>
      </c>
      <c r="F177" s="15">
        <f>IF($A$177="","",MAX(0,People!$C$32-SUMIFS(Allocations!G$3:G$302,Allocations!$A$3:$A$302,$A$177,Allocations!$B$3:$B$302,"Time off")))</f>
        <v/>
      </c>
      <c r="G177" s="15">
        <f>IF($A$177="","",MAX(0,People!$C$32-SUMIFS(Allocations!H$3:H$302,Allocations!$A$3:$A$302,$A$177,Allocations!$B$3:$B$302,"Time off")))</f>
        <v/>
      </c>
      <c r="H177" s="15">
        <f>IF($A$177="","",MAX(0,People!$C$32-SUMIFS(Allocations!I$3:I$302,Allocations!$A$3:$A$302,$A$177,Allocations!$B$3:$B$302,"Time off")))</f>
        <v/>
      </c>
      <c r="I177" s="15">
        <f>IF($A$177="","",MAX(0,People!$C$32-SUMIFS(Allocations!J$3:J$302,Allocations!$A$3:$A$302,$A$177,Allocations!$B$3:$B$302,"Time off")))</f>
        <v/>
      </c>
      <c r="J177" s="15">
        <f>IF($A$177="","",MAX(0,People!$C$32-SUMIFS(Allocations!K$3:K$302,Allocations!$A$3:$A$302,$A$177,Allocations!$B$3:$B$302,"Time off")))</f>
        <v/>
      </c>
      <c r="K177" s="15">
        <f>IF($A$177="","",MAX(0,People!$C$32-SUMIFS(Allocations!L$3:L$302,Allocations!$A$3:$A$302,$A$177,Allocations!$B$3:$B$302,"Time off")))</f>
        <v/>
      </c>
      <c r="L177" s="15">
        <f>IF($A$177="","",MAX(0,People!$C$32-SUMIFS(Allocations!M$3:M$302,Allocations!$A$3:$A$302,$A$177,Allocations!$B$3:$B$302,"Time off")))</f>
        <v/>
      </c>
      <c r="M177" s="15">
        <f>IF($A$177="","",MAX(0,People!$C$32-SUMIFS(Allocations!N$3:N$302,Allocations!$A$3:$A$302,$A$177,Allocations!$B$3:$B$302,"Time off")))</f>
        <v/>
      </c>
      <c r="N177" s="15">
        <f>IF($A$177="","",MAX(0,People!$C$32-SUMIFS(Allocations!O$3:O$302,Allocations!$A$3:$A$302,$A$177,Allocations!$B$3:$B$302,"Time off")))</f>
        <v/>
      </c>
    </row>
    <row r="178">
      <c r="B178">
        <f>IF($A$177="","","Allocated")</f>
        <v/>
      </c>
      <c r="C178" s="15">
        <f>IF($A$177="","",SUMIFS(Allocations!D$3:D$302,Allocations!$A$3:$A$302,$A$177)-SUMIFS(Allocations!D$3:D$302,Allocations!$A$3:$A$302,$A$177,Allocations!$B$3:$B$302,"Time off"))</f>
        <v/>
      </c>
      <c r="D178" s="15">
        <f>IF($A$177="","",SUMIFS(Allocations!E$3:E$302,Allocations!$A$3:$A$302,$A$177)-SUMIFS(Allocations!E$3:E$302,Allocations!$A$3:$A$302,$A$177,Allocations!$B$3:$B$302,"Time off"))</f>
        <v/>
      </c>
      <c r="E178" s="15">
        <f>IF($A$177="","",SUMIFS(Allocations!F$3:F$302,Allocations!$A$3:$A$302,$A$177)-SUMIFS(Allocations!F$3:F$302,Allocations!$A$3:$A$302,$A$177,Allocations!$B$3:$B$302,"Time off"))</f>
        <v/>
      </c>
      <c r="F178" s="15">
        <f>IF($A$177="","",SUMIFS(Allocations!G$3:G$302,Allocations!$A$3:$A$302,$A$177)-SUMIFS(Allocations!G$3:G$302,Allocations!$A$3:$A$302,$A$177,Allocations!$B$3:$B$302,"Time off"))</f>
        <v/>
      </c>
      <c r="G178" s="15">
        <f>IF($A$177="","",SUMIFS(Allocations!H$3:H$302,Allocations!$A$3:$A$302,$A$177)-SUMIFS(Allocations!H$3:H$302,Allocations!$A$3:$A$302,$A$177,Allocations!$B$3:$B$302,"Time off"))</f>
        <v/>
      </c>
      <c r="H178" s="15">
        <f>IF($A$177="","",SUMIFS(Allocations!I$3:I$302,Allocations!$A$3:$A$302,$A$177)-SUMIFS(Allocations!I$3:I$302,Allocations!$A$3:$A$302,$A$177,Allocations!$B$3:$B$302,"Time off"))</f>
        <v/>
      </c>
      <c r="I178" s="15">
        <f>IF($A$177="","",SUMIFS(Allocations!J$3:J$302,Allocations!$A$3:$A$302,$A$177)-SUMIFS(Allocations!J$3:J$302,Allocations!$A$3:$A$302,$A$177,Allocations!$B$3:$B$302,"Time off"))</f>
        <v/>
      </c>
      <c r="J178" s="15">
        <f>IF($A$177="","",SUMIFS(Allocations!K$3:K$302,Allocations!$A$3:$A$302,$A$177)-SUMIFS(Allocations!K$3:K$302,Allocations!$A$3:$A$302,$A$177,Allocations!$B$3:$B$302,"Time off"))</f>
        <v/>
      </c>
      <c r="K178" s="15">
        <f>IF($A$177="","",SUMIFS(Allocations!L$3:L$302,Allocations!$A$3:$A$302,$A$177)-SUMIFS(Allocations!L$3:L$302,Allocations!$A$3:$A$302,$A$177,Allocations!$B$3:$B$302,"Time off"))</f>
        <v/>
      </c>
      <c r="L178" s="15">
        <f>IF($A$177="","",SUMIFS(Allocations!M$3:M$302,Allocations!$A$3:$A$302,$A$177)-SUMIFS(Allocations!M$3:M$302,Allocations!$A$3:$A$302,$A$177,Allocations!$B$3:$B$302,"Time off"))</f>
        <v/>
      </c>
      <c r="M178" s="15">
        <f>IF($A$177="","",SUMIFS(Allocations!N$3:N$302,Allocations!$A$3:$A$302,$A$177)-SUMIFS(Allocations!N$3:N$302,Allocations!$A$3:$A$302,$A$177,Allocations!$B$3:$B$302,"Time off"))</f>
        <v/>
      </c>
      <c r="N178" s="15">
        <f>IF($A$177="","",SUMIFS(Allocations!O$3:O$302,Allocations!$A$3:$A$302,$A$177)-SUMIFS(Allocations!O$3:O$302,Allocations!$A$3:$A$302,$A$177,Allocations!$B$3:$B$302,"Time off"))</f>
        <v/>
      </c>
    </row>
    <row r="179">
      <c r="B179">
        <f>IF($A$177="","","Confirmed")</f>
        <v/>
      </c>
      <c r="C179" s="15">
        <f>IF($A$177="","",SUMIFS(Allocations!D$3:D$302,Allocations!$A$3:$A$302,$A$177,Allocations!$C$3:$C$302,"Confirmed"))</f>
        <v/>
      </c>
      <c r="D179" s="15">
        <f>IF($A$177="","",SUMIFS(Allocations!E$3:E$302,Allocations!$A$3:$A$302,$A$177,Allocations!$C$3:$C$302,"Confirmed"))</f>
        <v/>
      </c>
      <c r="E179" s="15">
        <f>IF($A$177="","",SUMIFS(Allocations!F$3:F$302,Allocations!$A$3:$A$302,$A$177,Allocations!$C$3:$C$302,"Confirmed"))</f>
        <v/>
      </c>
      <c r="F179" s="15">
        <f>IF($A$177="","",SUMIFS(Allocations!G$3:G$302,Allocations!$A$3:$A$302,$A$177,Allocations!$C$3:$C$302,"Confirmed"))</f>
        <v/>
      </c>
      <c r="G179" s="15">
        <f>IF($A$177="","",SUMIFS(Allocations!H$3:H$302,Allocations!$A$3:$A$302,$A$177,Allocations!$C$3:$C$302,"Confirmed"))</f>
        <v/>
      </c>
      <c r="H179" s="15">
        <f>IF($A$177="","",SUMIFS(Allocations!I$3:I$302,Allocations!$A$3:$A$302,$A$177,Allocations!$C$3:$C$302,"Confirmed"))</f>
        <v/>
      </c>
      <c r="I179" s="15">
        <f>IF($A$177="","",SUMIFS(Allocations!J$3:J$302,Allocations!$A$3:$A$302,$A$177,Allocations!$C$3:$C$302,"Confirmed"))</f>
        <v/>
      </c>
      <c r="J179" s="15">
        <f>IF($A$177="","",SUMIFS(Allocations!K$3:K$302,Allocations!$A$3:$A$302,$A$177,Allocations!$C$3:$C$302,"Confirmed"))</f>
        <v/>
      </c>
      <c r="K179" s="15">
        <f>IF($A$177="","",SUMIFS(Allocations!L$3:L$302,Allocations!$A$3:$A$302,$A$177,Allocations!$C$3:$C$302,"Confirmed"))</f>
        <v/>
      </c>
      <c r="L179" s="15">
        <f>IF($A$177="","",SUMIFS(Allocations!M$3:M$302,Allocations!$A$3:$A$302,$A$177,Allocations!$C$3:$C$302,"Confirmed"))</f>
        <v/>
      </c>
      <c r="M179" s="15">
        <f>IF($A$177="","",SUMIFS(Allocations!N$3:N$302,Allocations!$A$3:$A$302,$A$177,Allocations!$C$3:$C$302,"Confirmed"))</f>
        <v/>
      </c>
      <c r="N179" s="15">
        <f>IF($A$177="","",SUMIFS(Allocations!O$3:O$302,Allocations!$A$3:$A$302,$A$177,Allocations!$C$3:$C$302,"Confirmed"))</f>
        <v/>
      </c>
    </row>
    <row r="180">
      <c r="B180">
        <f>IF($A$177="","","% allocated")</f>
        <v/>
      </c>
      <c r="C180" s="16">
        <f>IF($A$177="","",IF(C177=0,"",C178/C177))</f>
        <v/>
      </c>
      <c r="D180" s="16">
        <f>IF($A$177="","",IF(D177=0,"",D178/D177))</f>
        <v/>
      </c>
      <c r="E180" s="16">
        <f>IF($A$177="","",IF(E177=0,"",E178/E177))</f>
        <v/>
      </c>
      <c r="F180" s="16">
        <f>IF($A$177="","",IF(F177=0,"",F178/F177))</f>
        <v/>
      </c>
      <c r="G180" s="16">
        <f>IF($A$177="","",IF(G177=0,"",G178/G177))</f>
        <v/>
      </c>
      <c r="H180" s="16">
        <f>IF($A$177="","",IF(H177=0,"",H178/H177))</f>
        <v/>
      </c>
      <c r="I180" s="16">
        <f>IF($A$177="","",IF(I177=0,"",I178/I177))</f>
        <v/>
      </c>
      <c r="J180" s="16">
        <f>IF($A$177="","",IF(J177=0,"",J178/J177))</f>
        <v/>
      </c>
      <c r="K180" s="16">
        <f>IF($A$177="","",IF(K177=0,"",K178/K177))</f>
        <v/>
      </c>
      <c r="L180" s="16">
        <f>IF($A$177="","",IF(L177=0,"",L178/L177))</f>
        <v/>
      </c>
      <c r="M180" s="16">
        <f>IF($A$177="","",IF(M177=0,"",M178/M177))</f>
        <v/>
      </c>
      <c r="N180" s="16">
        <f>IF($A$177="","",IF(N177=0,"",N178/N177))</f>
        <v/>
      </c>
    </row>
    <row r="181">
      <c r="B181">
        <f>IF($A$177="","","Status")</f>
        <v/>
      </c>
      <c r="C181">
        <f>IF($A$177="","",IF(C177=0,IF(C178&gt;0,"Booked while off","Off"),IF(C180&gt;OverAbove,"Over",IF(C180&lt;UnderBelow,"Under","OK"))))</f>
        <v/>
      </c>
      <c r="D181">
        <f>IF($A$177="","",IF(D177=0,IF(D178&gt;0,"Booked while off","Off"),IF(D180&gt;OverAbove,"Over",IF(D180&lt;UnderBelow,"Under","OK"))))</f>
        <v/>
      </c>
      <c r="E181">
        <f>IF($A$177="","",IF(E177=0,IF(E178&gt;0,"Booked while off","Off"),IF(E180&gt;OverAbove,"Over",IF(E180&lt;UnderBelow,"Under","OK"))))</f>
        <v/>
      </c>
      <c r="F181">
        <f>IF($A$177="","",IF(F177=0,IF(F178&gt;0,"Booked while off","Off"),IF(F180&gt;OverAbove,"Over",IF(F180&lt;UnderBelow,"Under","OK"))))</f>
        <v/>
      </c>
      <c r="G181">
        <f>IF($A$177="","",IF(G177=0,IF(G178&gt;0,"Booked while off","Off"),IF(G180&gt;OverAbove,"Over",IF(G180&lt;UnderBelow,"Under","OK"))))</f>
        <v/>
      </c>
      <c r="H181">
        <f>IF($A$177="","",IF(H177=0,IF(H178&gt;0,"Booked while off","Off"),IF(H180&gt;OverAbove,"Over",IF(H180&lt;UnderBelow,"Under","OK"))))</f>
        <v/>
      </c>
      <c r="I181">
        <f>IF($A$177="","",IF(I177=0,IF(I178&gt;0,"Booked while off","Off"),IF(I180&gt;OverAbove,"Over",IF(I180&lt;UnderBelow,"Under","OK"))))</f>
        <v/>
      </c>
      <c r="J181">
        <f>IF($A$177="","",IF(J177=0,IF(J178&gt;0,"Booked while off","Off"),IF(J180&gt;OverAbove,"Over",IF(J180&lt;UnderBelow,"Under","OK"))))</f>
        <v/>
      </c>
      <c r="K181">
        <f>IF($A$177="","",IF(K177=0,IF(K178&gt;0,"Booked while off","Off"),IF(K180&gt;OverAbove,"Over",IF(K180&lt;UnderBelow,"Under","OK"))))</f>
        <v/>
      </c>
      <c r="L181">
        <f>IF($A$177="","",IF(L177=0,IF(L178&gt;0,"Booked while off","Off"),IF(L180&gt;OverAbove,"Over",IF(L180&lt;UnderBelow,"Under","OK"))))</f>
        <v/>
      </c>
      <c r="M181">
        <f>IF($A$177="","",IF(M177=0,IF(M178&gt;0,"Booked while off","Off"),IF(M180&gt;OverAbove,"Over",IF(M180&lt;UnderBelow,"Under","OK"))))</f>
        <v/>
      </c>
      <c r="N181">
        <f>IF($A$177="","",IF(N177=0,IF(N178&gt;0,"Booked while off","Off"),IF(N180&gt;OverAbove,"Over",IF(N180&lt;UnderBelow,"Under","OK"))))</f>
        <v/>
      </c>
    </row>
    <row r="182"/>
    <row r="183">
      <c r="A183" s="2">
        <f>IF(People!$A$33="","",People!$A$33)</f>
        <v/>
      </c>
      <c r="B183">
        <f>IF($A$183="","","Available")</f>
        <v/>
      </c>
      <c r="C183" s="15">
        <f>IF($A$183="","",MAX(0,People!$C$33-SUMIFS(Allocations!D$3:D$302,Allocations!$A$3:$A$302,$A$183,Allocations!$B$3:$B$302,"Time off")))</f>
        <v/>
      </c>
      <c r="D183" s="15">
        <f>IF($A$183="","",MAX(0,People!$C$33-SUMIFS(Allocations!E$3:E$302,Allocations!$A$3:$A$302,$A$183,Allocations!$B$3:$B$302,"Time off")))</f>
        <v/>
      </c>
      <c r="E183" s="15">
        <f>IF($A$183="","",MAX(0,People!$C$33-SUMIFS(Allocations!F$3:F$302,Allocations!$A$3:$A$302,$A$183,Allocations!$B$3:$B$302,"Time off")))</f>
        <v/>
      </c>
      <c r="F183" s="15">
        <f>IF($A$183="","",MAX(0,People!$C$33-SUMIFS(Allocations!G$3:G$302,Allocations!$A$3:$A$302,$A$183,Allocations!$B$3:$B$302,"Time off")))</f>
        <v/>
      </c>
      <c r="G183" s="15">
        <f>IF($A$183="","",MAX(0,People!$C$33-SUMIFS(Allocations!H$3:H$302,Allocations!$A$3:$A$302,$A$183,Allocations!$B$3:$B$302,"Time off")))</f>
        <v/>
      </c>
      <c r="H183" s="15">
        <f>IF($A$183="","",MAX(0,People!$C$33-SUMIFS(Allocations!I$3:I$302,Allocations!$A$3:$A$302,$A$183,Allocations!$B$3:$B$302,"Time off")))</f>
        <v/>
      </c>
      <c r="I183" s="15">
        <f>IF($A$183="","",MAX(0,People!$C$33-SUMIFS(Allocations!J$3:J$302,Allocations!$A$3:$A$302,$A$183,Allocations!$B$3:$B$302,"Time off")))</f>
        <v/>
      </c>
      <c r="J183" s="15">
        <f>IF($A$183="","",MAX(0,People!$C$33-SUMIFS(Allocations!K$3:K$302,Allocations!$A$3:$A$302,$A$183,Allocations!$B$3:$B$302,"Time off")))</f>
        <v/>
      </c>
      <c r="K183" s="15">
        <f>IF($A$183="","",MAX(0,People!$C$33-SUMIFS(Allocations!L$3:L$302,Allocations!$A$3:$A$302,$A$183,Allocations!$B$3:$B$302,"Time off")))</f>
        <v/>
      </c>
      <c r="L183" s="15">
        <f>IF($A$183="","",MAX(0,People!$C$33-SUMIFS(Allocations!M$3:M$302,Allocations!$A$3:$A$302,$A$183,Allocations!$B$3:$B$302,"Time off")))</f>
        <v/>
      </c>
      <c r="M183" s="15">
        <f>IF($A$183="","",MAX(0,People!$C$33-SUMIFS(Allocations!N$3:N$302,Allocations!$A$3:$A$302,$A$183,Allocations!$B$3:$B$302,"Time off")))</f>
        <v/>
      </c>
      <c r="N183" s="15">
        <f>IF($A$183="","",MAX(0,People!$C$33-SUMIFS(Allocations!O$3:O$302,Allocations!$A$3:$A$302,$A$183,Allocations!$B$3:$B$302,"Time off")))</f>
        <v/>
      </c>
    </row>
    <row r="184">
      <c r="B184">
        <f>IF($A$183="","","Allocated")</f>
        <v/>
      </c>
      <c r="C184" s="15">
        <f>IF($A$183="","",SUMIFS(Allocations!D$3:D$302,Allocations!$A$3:$A$302,$A$183)-SUMIFS(Allocations!D$3:D$302,Allocations!$A$3:$A$302,$A$183,Allocations!$B$3:$B$302,"Time off"))</f>
        <v/>
      </c>
      <c r="D184" s="15">
        <f>IF($A$183="","",SUMIFS(Allocations!E$3:E$302,Allocations!$A$3:$A$302,$A$183)-SUMIFS(Allocations!E$3:E$302,Allocations!$A$3:$A$302,$A$183,Allocations!$B$3:$B$302,"Time off"))</f>
        <v/>
      </c>
      <c r="E184" s="15">
        <f>IF($A$183="","",SUMIFS(Allocations!F$3:F$302,Allocations!$A$3:$A$302,$A$183)-SUMIFS(Allocations!F$3:F$302,Allocations!$A$3:$A$302,$A$183,Allocations!$B$3:$B$302,"Time off"))</f>
        <v/>
      </c>
      <c r="F184" s="15">
        <f>IF($A$183="","",SUMIFS(Allocations!G$3:G$302,Allocations!$A$3:$A$302,$A$183)-SUMIFS(Allocations!G$3:G$302,Allocations!$A$3:$A$302,$A$183,Allocations!$B$3:$B$302,"Time off"))</f>
        <v/>
      </c>
      <c r="G184" s="15">
        <f>IF($A$183="","",SUMIFS(Allocations!H$3:H$302,Allocations!$A$3:$A$302,$A$183)-SUMIFS(Allocations!H$3:H$302,Allocations!$A$3:$A$302,$A$183,Allocations!$B$3:$B$302,"Time off"))</f>
        <v/>
      </c>
      <c r="H184" s="15">
        <f>IF($A$183="","",SUMIFS(Allocations!I$3:I$302,Allocations!$A$3:$A$302,$A$183)-SUMIFS(Allocations!I$3:I$302,Allocations!$A$3:$A$302,$A$183,Allocations!$B$3:$B$302,"Time off"))</f>
        <v/>
      </c>
      <c r="I184" s="15">
        <f>IF($A$183="","",SUMIFS(Allocations!J$3:J$302,Allocations!$A$3:$A$302,$A$183)-SUMIFS(Allocations!J$3:J$302,Allocations!$A$3:$A$302,$A$183,Allocations!$B$3:$B$302,"Time off"))</f>
        <v/>
      </c>
      <c r="J184" s="15">
        <f>IF($A$183="","",SUMIFS(Allocations!K$3:K$302,Allocations!$A$3:$A$302,$A$183)-SUMIFS(Allocations!K$3:K$302,Allocations!$A$3:$A$302,$A$183,Allocations!$B$3:$B$302,"Time off"))</f>
        <v/>
      </c>
      <c r="K184" s="15">
        <f>IF($A$183="","",SUMIFS(Allocations!L$3:L$302,Allocations!$A$3:$A$302,$A$183)-SUMIFS(Allocations!L$3:L$302,Allocations!$A$3:$A$302,$A$183,Allocations!$B$3:$B$302,"Time off"))</f>
        <v/>
      </c>
      <c r="L184" s="15">
        <f>IF($A$183="","",SUMIFS(Allocations!M$3:M$302,Allocations!$A$3:$A$302,$A$183)-SUMIFS(Allocations!M$3:M$302,Allocations!$A$3:$A$302,$A$183,Allocations!$B$3:$B$302,"Time off"))</f>
        <v/>
      </c>
      <c r="M184" s="15">
        <f>IF($A$183="","",SUMIFS(Allocations!N$3:N$302,Allocations!$A$3:$A$302,$A$183)-SUMIFS(Allocations!N$3:N$302,Allocations!$A$3:$A$302,$A$183,Allocations!$B$3:$B$302,"Time off"))</f>
        <v/>
      </c>
      <c r="N184" s="15">
        <f>IF($A$183="","",SUMIFS(Allocations!O$3:O$302,Allocations!$A$3:$A$302,$A$183)-SUMIFS(Allocations!O$3:O$302,Allocations!$A$3:$A$302,$A$183,Allocations!$B$3:$B$302,"Time off"))</f>
        <v/>
      </c>
    </row>
    <row r="185">
      <c r="B185">
        <f>IF($A$183="","","Confirmed")</f>
        <v/>
      </c>
      <c r="C185" s="15">
        <f>IF($A$183="","",SUMIFS(Allocations!D$3:D$302,Allocations!$A$3:$A$302,$A$183,Allocations!$C$3:$C$302,"Confirmed"))</f>
        <v/>
      </c>
      <c r="D185" s="15">
        <f>IF($A$183="","",SUMIFS(Allocations!E$3:E$302,Allocations!$A$3:$A$302,$A$183,Allocations!$C$3:$C$302,"Confirmed"))</f>
        <v/>
      </c>
      <c r="E185" s="15">
        <f>IF($A$183="","",SUMIFS(Allocations!F$3:F$302,Allocations!$A$3:$A$302,$A$183,Allocations!$C$3:$C$302,"Confirmed"))</f>
        <v/>
      </c>
      <c r="F185" s="15">
        <f>IF($A$183="","",SUMIFS(Allocations!G$3:G$302,Allocations!$A$3:$A$302,$A$183,Allocations!$C$3:$C$302,"Confirmed"))</f>
        <v/>
      </c>
      <c r="G185" s="15">
        <f>IF($A$183="","",SUMIFS(Allocations!H$3:H$302,Allocations!$A$3:$A$302,$A$183,Allocations!$C$3:$C$302,"Confirmed"))</f>
        <v/>
      </c>
      <c r="H185" s="15">
        <f>IF($A$183="","",SUMIFS(Allocations!I$3:I$302,Allocations!$A$3:$A$302,$A$183,Allocations!$C$3:$C$302,"Confirmed"))</f>
        <v/>
      </c>
      <c r="I185" s="15">
        <f>IF($A$183="","",SUMIFS(Allocations!J$3:J$302,Allocations!$A$3:$A$302,$A$183,Allocations!$C$3:$C$302,"Confirmed"))</f>
        <v/>
      </c>
      <c r="J185" s="15">
        <f>IF($A$183="","",SUMIFS(Allocations!K$3:K$302,Allocations!$A$3:$A$302,$A$183,Allocations!$C$3:$C$302,"Confirmed"))</f>
        <v/>
      </c>
      <c r="K185" s="15">
        <f>IF($A$183="","",SUMIFS(Allocations!L$3:L$302,Allocations!$A$3:$A$302,$A$183,Allocations!$C$3:$C$302,"Confirmed"))</f>
        <v/>
      </c>
      <c r="L185" s="15">
        <f>IF($A$183="","",SUMIFS(Allocations!M$3:M$302,Allocations!$A$3:$A$302,$A$183,Allocations!$C$3:$C$302,"Confirmed"))</f>
        <v/>
      </c>
      <c r="M185" s="15">
        <f>IF($A$183="","",SUMIFS(Allocations!N$3:N$302,Allocations!$A$3:$A$302,$A$183,Allocations!$C$3:$C$302,"Confirmed"))</f>
        <v/>
      </c>
      <c r="N185" s="15">
        <f>IF($A$183="","",SUMIFS(Allocations!O$3:O$302,Allocations!$A$3:$A$302,$A$183,Allocations!$C$3:$C$302,"Confirmed"))</f>
        <v/>
      </c>
    </row>
    <row r="186">
      <c r="B186">
        <f>IF($A$183="","","% allocated")</f>
        <v/>
      </c>
      <c r="C186" s="16">
        <f>IF($A$183="","",IF(C183=0,"",C184/C183))</f>
        <v/>
      </c>
      <c r="D186" s="16">
        <f>IF($A$183="","",IF(D183=0,"",D184/D183))</f>
        <v/>
      </c>
      <c r="E186" s="16">
        <f>IF($A$183="","",IF(E183=0,"",E184/E183))</f>
        <v/>
      </c>
      <c r="F186" s="16">
        <f>IF($A$183="","",IF(F183=0,"",F184/F183))</f>
        <v/>
      </c>
      <c r="G186" s="16">
        <f>IF($A$183="","",IF(G183=0,"",G184/G183))</f>
        <v/>
      </c>
      <c r="H186" s="16">
        <f>IF($A$183="","",IF(H183=0,"",H184/H183))</f>
        <v/>
      </c>
      <c r="I186" s="16">
        <f>IF($A$183="","",IF(I183=0,"",I184/I183))</f>
        <v/>
      </c>
      <c r="J186" s="16">
        <f>IF($A$183="","",IF(J183=0,"",J184/J183))</f>
        <v/>
      </c>
      <c r="K186" s="16">
        <f>IF($A$183="","",IF(K183=0,"",K184/K183))</f>
        <v/>
      </c>
      <c r="L186" s="16">
        <f>IF($A$183="","",IF(L183=0,"",L184/L183))</f>
        <v/>
      </c>
      <c r="M186" s="16">
        <f>IF($A$183="","",IF(M183=0,"",M184/M183))</f>
        <v/>
      </c>
      <c r="N186" s="16">
        <f>IF($A$183="","",IF(N183=0,"",N184/N183))</f>
        <v/>
      </c>
    </row>
    <row r="187">
      <c r="B187">
        <f>IF($A$183="","","Status")</f>
        <v/>
      </c>
      <c r="C187">
        <f>IF($A$183="","",IF(C183=0,IF(C184&gt;0,"Booked while off","Off"),IF(C186&gt;OverAbove,"Over",IF(C186&lt;UnderBelow,"Under","OK"))))</f>
        <v/>
      </c>
      <c r="D187">
        <f>IF($A$183="","",IF(D183=0,IF(D184&gt;0,"Booked while off","Off"),IF(D186&gt;OverAbove,"Over",IF(D186&lt;UnderBelow,"Under","OK"))))</f>
        <v/>
      </c>
      <c r="E187">
        <f>IF($A$183="","",IF(E183=0,IF(E184&gt;0,"Booked while off","Off"),IF(E186&gt;OverAbove,"Over",IF(E186&lt;UnderBelow,"Under","OK"))))</f>
        <v/>
      </c>
      <c r="F187">
        <f>IF($A$183="","",IF(F183=0,IF(F184&gt;0,"Booked while off","Off"),IF(F186&gt;OverAbove,"Over",IF(F186&lt;UnderBelow,"Under","OK"))))</f>
        <v/>
      </c>
      <c r="G187">
        <f>IF($A$183="","",IF(G183=0,IF(G184&gt;0,"Booked while off","Off"),IF(G186&gt;OverAbove,"Over",IF(G186&lt;UnderBelow,"Under","OK"))))</f>
        <v/>
      </c>
      <c r="H187">
        <f>IF($A$183="","",IF(H183=0,IF(H184&gt;0,"Booked while off","Off"),IF(H186&gt;OverAbove,"Over",IF(H186&lt;UnderBelow,"Under","OK"))))</f>
        <v/>
      </c>
      <c r="I187">
        <f>IF($A$183="","",IF(I183=0,IF(I184&gt;0,"Booked while off","Off"),IF(I186&gt;OverAbove,"Over",IF(I186&lt;UnderBelow,"Under","OK"))))</f>
        <v/>
      </c>
      <c r="J187">
        <f>IF($A$183="","",IF(J183=0,IF(J184&gt;0,"Booked while off","Off"),IF(J186&gt;OverAbove,"Over",IF(J186&lt;UnderBelow,"Under","OK"))))</f>
        <v/>
      </c>
      <c r="K187">
        <f>IF($A$183="","",IF(K183=0,IF(K184&gt;0,"Booked while off","Off"),IF(K186&gt;OverAbove,"Over",IF(K186&lt;UnderBelow,"Under","OK"))))</f>
        <v/>
      </c>
      <c r="L187">
        <f>IF($A$183="","",IF(L183=0,IF(L184&gt;0,"Booked while off","Off"),IF(L186&gt;OverAbove,"Over",IF(L186&lt;UnderBelow,"Under","OK"))))</f>
        <v/>
      </c>
      <c r="M187">
        <f>IF($A$183="","",IF(M183=0,IF(M184&gt;0,"Booked while off","Off"),IF(M186&gt;OverAbove,"Over",IF(M186&lt;UnderBelow,"Under","OK"))))</f>
        <v/>
      </c>
      <c r="N187">
        <f>IF($A$183="","",IF(N183=0,IF(N184&gt;0,"Booked while off","Off"),IF(N186&gt;OverAbove,"Over",IF(N186&lt;UnderBelow,"Under","OK"))))</f>
        <v/>
      </c>
    </row>
    <row r="188"/>
    <row r="189">
      <c r="A189" s="2">
        <f>IF(People!$A$34="","",People!$A$34)</f>
        <v/>
      </c>
      <c r="B189">
        <f>IF($A$189="","","Available")</f>
        <v/>
      </c>
      <c r="C189" s="15">
        <f>IF($A$189="","",MAX(0,People!$C$34-SUMIFS(Allocations!D$3:D$302,Allocations!$A$3:$A$302,$A$189,Allocations!$B$3:$B$302,"Time off")))</f>
        <v/>
      </c>
      <c r="D189" s="15">
        <f>IF($A$189="","",MAX(0,People!$C$34-SUMIFS(Allocations!E$3:E$302,Allocations!$A$3:$A$302,$A$189,Allocations!$B$3:$B$302,"Time off")))</f>
        <v/>
      </c>
      <c r="E189" s="15">
        <f>IF($A$189="","",MAX(0,People!$C$34-SUMIFS(Allocations!F$3:F$302,Allocations!$A$3:$A$302,$A$189,Allocations!$B$3:$B$302,"Time off")))</f>
        <v/>
      </c>
      <c r="F189" s="15">
        <f>IF($A$189="","",MAX(0,People!$C$34-SUMIFS(Allocations!G$3:G$302,Allocations!$A$3:$A$302,$A$189,Allocations!$B$3:$B$302,"Time off")))</f>
        <v/>
      </c>
      <c r="G189" s="15">
        <f>IF($A$189="","",MAX(0,People!$C$34-SUMIFS(Allocations!H$3:H$302,Allocations!$A$3:$A$302,$A$189,Allocations!$B$3:$B$302,"Time off")))</f>
        <v/>
      </c>
      <c r="H189" s="15">
        <f>IF($A$189="","",MAX(0,People!$C$34-SUMIFS(Allocations!I$3:I$302,Allocations!$A$3:$A$302,$A$189,Allocations!$B$3:$B$302,"Time off")))</f>
        <v/>
      </c>
      <c r="I189" s="15">
        <f>IF($A$189="","",MAX(0,People!$C$34-SUMIFS(Allocations!J$3:J$302,Allocations!$A$3:$A$302,$A$189,Allocations!$B$3:$B$302,"Time off")))</f>
        <v/>
      </c>
      <c r="J189" s="15">
        <f>IF($A$189="","",MAX(0,People!$C$34-SUMIFS(Allocations!K$3:K$302,Allocations!$A$3:$A$302,$A$189,Allocations!$B$3:$B$302,"Time off")))</f>
        <v/>
      </c>
      <c r="K189" s="15">
        <f>IF($A$189="","",MAX(0,People!$C$34-SUMIFS(Allocations!L$3:L$302,Allocations!$A$3:$A$302,$A$189,Allocations!$B$3:$B$302,"Time off")))</f>
        <v/>
      </c>
      <c r="L189" s="15">
        <f>IF($A$189="","",MAX(0,People!$C$34-SUMIFS(Allocations!M$3:M$302,Allocations!$A$3:$A$302,$A$189,Allocations!$B$3:$B$302,"Time off")))</f>
        <v/>
      </c>
      <c r="M189" s="15">
        <f>IF($A$189="","",MAX(0,People!$C$34-SUMIFS(Allocations!N$3:N$302,Allocations!$A$3:$A$302,$A$189,Allocations!$B$3:$B$302,"Time off")))</f>
        <v/>
      </c>
      <c r="N189" s="15">
        <f>IF($A$189="","",MAX(0,People!$C$34-SUMIFS(Allocations!O$3:O$302,Allocations!$A$3:$A$302,$A$189,Allocations!$B$3:$B$302,"Time off")))</f>
        <v/>
      </c>
    </row>
    <row r="190">
      <c r="B190">
        <f>IF($A$189="","","Allocated")</f>
        <v/>
      </c>
      <c r="C190" s="15">
        <f>IF($A$189="","",SUMIFS(Allocations!D$3:D$302,Allocations!$A$3:$A$302,$A$189)-SUMIFS(Allocations!D$3:D$302,Allocations!$A$3:$A$302,$A$189,Allocations!$B$3:$B$302,"Time off"))</f>
        <v/>
      </c>
      <c r="D190" s="15">
        <f>IF($A$189="","",SUMIFS(Allocations!E$3:E$302,Allocations!$A$3:$A$302,$A$189)-SUMIFS(Allocations!E$3:E$302,Allocations!$A$3:$A$302,$A$189,Allocations!$B$3:$B$302,"Time off"))</f>
        <v/>
      </c>
      <c r="E190" s="15">
        <f>IF($A$189="","",SUMIFS(Allocations!F$3:F$302,Allocations!$A$3:$A$302,$A$189)-SUMIFS(Allocations!F$3:F$302,Allocations!$A$3:$A$302,$A$189,Allocations!$B$3:$B$302,"Time off"))</f>
        <v/>
      </c>
      <c r="F190" s="15">
        <f>IF($A$189="","",SUMIFS(Allocations!G$3:G$302,Allocations!$A$3:$A$302,$A$189)-SUMIFS(Allocations!G$3:G$302,Allocations!$A$3:$A$302,$A$189,Allocations!$B$3:$B$302,"Time off"))</f>
        <v/>
      </c>
      <c r="G190" s="15">
        <f>IF($A$189="","",SUMIFS(Allocations!H$3:H$302,Allocations!$A$3:$A$302,$A$189)-SUMIFS(Allocations!H$3:H$302,Allocations!$A$3:$A$302,$A$189,Allocations!$B$3:$B$302,"Time off"))</f>
        <v/>
      </c>
      <c r="H190" s="15">
        <f>IF($A$189="","",SUMIFS(Allocations!I$3:I$302,Allocations!$A$3:$A$302,$A$189)-SUMIFS(Allocations!I$3:I$302,Allocations!$A$3:$A$302,$A$189,Allocations!$B$3:$B$302,"Time off"))</f>
        <v/>
      </c>
      <c r="I190" s="15">
        <f>IF($A$189="","",SUMIFS(Allocations!J$3:J$302,Allocations!$A$3:$A$302,$A$189)-SUMIFS(Allocations!J$3:J$302,Allocations!$A$3:$A$302,$A$189,Allocations!$B$3:$B$302,"Time off"))</f>
        <v/>
      </c>
      <c r="J190" s="15">
        <f>IF($A$189="","",SUMIFS(Allocations!K$3:K$302,Allocations!$A$3:$A$302,$A$189)-SUMIFS(Allocations!K$3:K$302,Allocations!$A$3:$A$302,$A$189,Allocations!$B$3:$B$302,"Time off"))</f>
        <v/>
      </c>
      <c r="K190" s="15">
        <f>IF($A$189="","",SUMIFS(Allocations!L$3:L$302,Allocations!$A$3:$A$302,$A$189)-SUMIFS(Allocations!L$3:L$302,Allocations!$A$3:$A$302,$A$189,Allocations!$B$3:$B$302,"Time off"))</f>
        <v/>
      </c>
      <c r="L190" s="15">
        <f>IF($A$189="","",SUMIFS(Allocations!M$3:M$302,Allocations!$A$3:$A$302,$A$189)-SUMIFS(Allocations!M$3:M$302,Allocations!$A$3:$A$302,$A$189,Allocations!$B$3:$B$302,"Time off"))</f>
        <v/>
      </c>
      <c r="M190" s="15">
        <f>IF($A$189="","",SUMIFS(Allocations!N$3:N$302,Allocations!$A$3:$A$302,$A$189)-SUMIFS(Allocations!N$3:N$302,Allocations!$A$3:$A$302,$A$189,Allocations!$B$3:$B$302,"Time off"))</f>
        <v/>
      </c>
      <c r="N190" s="15">
        <f>IF($A$189="","",SUMIFS(Allocations!O$3:O$302,Allocations!$A$3:$A$302,$A$189)-SUMIFS(Allocations!O$3:O$302,Allocations!$A$3:$A$302,$A$189,Allocations!$B$3:$B$302,"Time off"))</f>
        <v/>
      </c>
    </row>
    <row r="191">
      <c r="B191">
        <f>IF($A$189="","","Confirmed")</f>
        <v/>
      </c>
      <c r="C191" s="15">
        <f>IF($A$189="","",SUMIFS(Allocations!D$3:D$302,Allocations!$A$3:$A$302,$A$189,Allocations!$C$3:$C$302,"Confirmed"))</f>
        <v/>
      </c>
      <c r="D191" s="15">
        <f>IF($A$189="","",SUMIFS(Allocations!E$3:E$302,Allocations!$A$3:$A$302,$A$189,Allocations!$C$3:$C$302,"Confirmed"))</f>
        <v/>
      </c>
      <c r="E191" s="15">
        <f>IF($A$189="","",SUMIFS(Allocations!F$3:F$302,Allocations!$A$3:$A$302,$A$189,Allocations!$C$3:$C$302,"Confirmed"))</f>
        <v/>
      </c>
      <c r="F191" s="15">
        <f>IF($A$189="","",SUMIFS(Allocations!G$3:G$302,Allocations!$A$3:$A$302,$A$189,Allocations!$C$3:$C$302,"Confirmed"))</f>
        <v/>
      </c>
      <c r="G191" s="15">
        <f>IF($A$189="","",SUMIFS(Allocations!H$3:H$302,Allocations!$A$3:$A$302,$A$189,Allocations!$C$3:$C$302,"Confirmed"))</f>
        <v/>
      </c>
      <c r="H191" s="15">
        <f>IF($A$189="","",SUMIFS(Allocations!I$3:I$302,Allocations!$A$3:$A$302,$A$189,Allocations!$C$3:$C$302,"Confirmed"))</f>
        <v/>
      </c>
      <c r="I191" s="15">
        <f>IF($A$189="","",SUMIFS(Allocations!J$3:J$302,Allocations!$A$3:$A$302,$A$189,Allocations!$C$3:$C$302,"Confirmed"))</f>
        <v/>
      </c>
      <c r="J191" s="15">
        <f>IF($A$189="","",SUMIFS(Allocations!K$3:K$302,Allocations!$A$3:$A$302,$A$189,Allocations!$C$3:$C$302,"Confirmed"))</f>
        <v/>
      </c>
      <c r="K191" s="15">
        <f>IF($A$189="","",SUMIFS(Allocations!L$3:L$302,Allocations!$A$3:$A$302,$A$189,Allocations!$C$3:$C$302,"Confirmed"))</f>
        <v/>
      </c>
      <c r="L191" s="15">
        <f>IF($A$189="","",SUMIFS(Allocations!M$3:M$302,Allocations!$A$3:$A$302,$A$189,Allocations!$C$3:$C$302,"Confirmed"))</f>
        <v/>
      </c>
      <c r="M191" s="15">
        <f>IF($A$189="","",SUMIFS(Allocations!N$3:N$302,Allocations!$A$3:$A$302,$A$189,Allocations!$C$3:$C$302,"Confirmed"))</f>
        <v/>
      </c>
      <c r="N191" s="15">
        <f>IF($A$189="","",SUMIFS(Allocations!O$3:O$302,Allocations!$A$3:$A$302,$A$189,Allocations!$C$3:$C$302,"Confirmed"))</f>
        <v/>
      </c>
    </row>
    <row r="192">
      <c r="B192">
        <f>IF($A$189="","","% allocated")</f>
        <v/>
      </c>
      <c r="C192" s="16">
        <f>IF($A$189="","",IF(C189=0,"",C190/C189))</f>
        <v/>
      </c>
      <c r="D192" s="16">
        <f>IF($A$189="","",IF(D189=0,"",D190/D189))</f>
        <v/>
      </c>
      <c r="E192" s="16">
        <f>IF($A$189="","",IF(E189=0,"",E190/E189))</f>
        <v/>
      </c>
      <c r="F192" s="16">
        <f>IF($A$189="","",IF(F189=0,"",F190/F189))</f>
        <v/>
      </c>
      <c r="G192" s="16">
        <f>IF($A$189="","",IF(G189=0,"",G190/G189))</f>
        <v/>
      </c>
      <c r="H192" s="16">
        <f>IF($A$189="","",IF(H189=0,"",H190/H189))</f>
        <v/>
      </c>
      <c r="I192" s="16">
        <f>IF($A$189="","",IF(I189=0,"",I190/I189))</f>
        <v/>
      </c>
      <c r="J192" s="16">
        <f>IF($A$189="","",IF(J189=0,"",J190/J189))</f>
        <v/>
      </c>
      <c r="K192" s="16">
        <f>IF($A$189="","",IF(K189=0,"",K190/K189))</f>
        <v/>
      </c>
      <c r="L192" s="16">
        <f>IF($A$189="","",IF(L189=0,"",L190/L189))</f>
        <v/>
      </c>
      <c r="M192" s="16">
        <f>IF($A$189="","",IF(M189=0,"",M190/M189))</f>
        <v/>
      </c>
      <c r="N192" s="16">
        <f>IF($A$189="","",IF(N189=0,"",N190/N189))</f>
        <v/>
      </c>
    </row>
    <row r="193">
      <c r="B193">
        <f>IF($A$189="","","Status")</f>
        <v/>
      </c>
      <c r="C193">
        <f>IF($A$189="","",IF(C189=0,IF(C190&gt;0,"Booked while off","Off"),IF(C192&gt;OverAbove,"Over",IF(C192&lt;UnderBelow,"Under","OK"))))</f>
        <v/>
      </c>
      <c r="D193">
        <f>IF($A$189="","",IF(D189=0,IF(D190&gt;0,"Booked while off","Off"),IF(D192&gt;OverAbove,"Over",IF(D192&lt;UnderBelow,"Under","OK"))))</f>
        <v/>
      </c>
      <c r="E193">
        <f>IF($A$189="","",IF(E189=0,IF(E190&gt;0,"Booked while off","Off"),IF(E192&gt;OverAbove,"Over",IF(E192&lt;UnderBelow,"Under","OK"))))</f>
        <v/>
      </c>
      <c r="F193">
        <f>IF($A$189="","",IF(F189=0,IF(F190&gt;0,"Booked while off","Off"),IF(F192&gt;OverAbove,"Over",IF(F192&lt;UnderBelow,"Under","OK"))))</f>
        <v/>
      </c>
      <c r="G193">
        <f>IF($A$189="","",IF(G189=0,IF(G190&gt;0,"Booked while off","Off"),IF(G192&gt;OverAbove,"Over",IF(G192&lt;UnderBelow,"Under","OK"))))</f>
        <v/>
      </c>
      <c r="H193">
        <f>IF($A$189="","",IF(H189=0,IF(H190&gt;0,"Booked while off","Off"),IF(H192&gt;OverAbove,"Over",IF(H192&lt;UnderBelow,"Under","OK"))))</f>
        <v/>
      </c>
      <c r="I193">
        <f>IF($A$189="","",IF(I189=0,IF(I190&gt;0,"Booked while off","Off"),IF(I192&gt;OverAbove,"Over",IF(I192&lt;UnderBelow,"Under","OK"))))</f>
        <v/>
      </c>
      <c r="J193">
        <f>IF($A$189="","",IF(J189=0,IF(J190&gt;0,"Booked while off","Off"),IF(J192&gt;OverAbove,"Over",IF(J192&lt;UnderBelow,"Under","OK"))))</f>
        <v/>
      </c>
      <c r="K193">
        <f>IF($A$189="","",IF(K189=0,IF(K190&gt;0,"Booked while off","Off"),IF(K192&gt;OverAbove,"Over",IF(K192&lt;UnderBelow,"Under","OK"))))</f>
        <v/>
      </c>
      <c r="L193">
        <f>IF($A$189="","",IF(L189=0,IF(L190&gt;0,"Booked while off","Off"),IF(L192&gt;OverAbove,"Over",IF(L192&lt;UnderBelow,"Under","OK"))))</f>
        <v/>
      </c>
      <c r="M193">
        <f>IF($A$189="","",IF(M189=0,IF(M190&gt;0,"Booked while off","Off"),IF(M192&gt;OverAbove,"Over",IF(M192&lt;UnderBelow,"Under","OK"))))</f>
        <v/>
      </c>
      <c r="N193">
        <f>IF($A$189="","",IF(N189=0,IF(N190&gt;0,"Booked while off","Off"),IF(N192&gt;OverAbove,"Over",IF(N192&lt;UnderBelow,"Under","OK"))))</f>
        <v/>
      </c>
    </row>
    <row r="194"/>
    <row r="195">
      <c r="A195" s="2">
        <f>IF(People!$A$35="","",People!$A$35)</f>
        <v/>
      </c>
      <c r="B195">
        <f>IF($A$195="","","Available")</f>
        <v/>
      </c>
      <c r="C195" s="15">
        <f>IF($A$195="","",MAX(0,People!$C$35-SUMIFS(Allocations!D$3:D$302,Allocations!$A$3:$A$302,$A$195,Allocations!$B$3:$B$302,"Time off")))</f>
        <v/>
      </c>
      <c r="D195" s="15">
        <f>IF($A$195="","",MAX(0,People!$C$35-SUMIFS(Allocations!E$3:E$302,Allocations!$A$3:$A$302,$A$195,Allocations!$B$3:$B$302,"Time off")))</f>
        <v/>
      </c>
      <c r="E195" s="15">
        <f>IF($A$195="","",MAX(0,People!$C$35-SUMIFS(Allocations!F$3:F$302,Allocations!$A$3:$A$302,$A$195,Allocations!$B$3:$B$302,"Time off")))</f>
        <v/>
      </c>
      <c r="F195" s="15">
        <f>IF($A$195="","",MAX(0,People!$C$35-SUMIFS(Allocations!G$3:G$302,Allocations!$A$3:$A$302,$A$195,Allocations!$B$3:$B$302,"Time off")))</f>
        <v/>
      </c>
      <c r="G195" s="15">
        <f>IF($A$195="","",MAX(0,People!$C$35-SUMIFS(Allocations!H$3:H$302,Allocations!$A$3:$A$302,$A$195,Allocations!$B$3:$B$302,"Time off")))</f>
        <v/>
      </c>
      <c r="H195" s="15">
        <f>IF($A$195="","",MAX(0,People!$C$35-SUMIFS(Allocations!I$3:I$302,Allocations!$A$3:$A$302,$A$195,Allocations!$B$3:$B$302,"Time off")))</f>
        <v/>
      </c>
      <c r="I195" s="15">
        <f>IF($A$195="","",MAX(0,People!$C$35-SUMIFS(Allocations!J$3:J$302,Allocations!$A$3:$A$302,$A$195,Allocations!$B$3:$B$302,"Time off")))</f>
        <v/>
      </c>
      <c r="J195" s="15">
        <f>IF($A$195="","",MAX(0,People!$C$35-SUMIFS(Allocations!K$3:K$302,Allocations!$A$3:$A$302,$A$195,Allocations!$B$3:$B$302,"Time off")))</f>
        <v/>
      </c>
      <c r="K195" s="15">
        <f>IF($A$195="","",MAX(0,People!$C$35-SUMIFS(Allocations!L$3:L$302,Allocations!$A$3:$A$302,$A$195,Allocations!$B$3:$B$302,"Time off")))</f>
        <v/>
      </c>
      <c r="L195" s="15">
        <f>IF($A$195="","",MAX(0,People!$C$35-SUMIFS(Allocations!M$3:M$302,Allocations!$A$3:$A$302,$A$195,Allocations!$B$3:$B$302,"Time off")))</f>
        <v/>
      </c>
      <c r="M195" s="15">
        <f>IF($A$195="","",MAX(0,People!$C$35-SUMIFS(Allocations!N$3:N$302,Allocations!$A$3:$A$302,$A$195,Allocations!$B$3:$B$302,"Time off")))</f>
        <v/>
      </c>
      <c r="N195" s="15">
        <f>IF($A$195="","",MAX(0,People!$C$35-SUMIFS(Allocations!O$3:O$302,Allocations!$A$3:$A$302,$A$195,Allocations!$B$3:$B$302,"Time off")))</f>
        <v/>
      </c>
    </row>
    <row r="196">
      <c r="B196">
        <f>IF($A$195="","","Allocated")</f>
        <v/>
      </c>
      <c r="C196" s="15">
        <f>IF($A$195="","",SUMIFS(Allocations!D$3:D$302,Allocations!$A$3:$A$302,$A$195)-SUMIFS(Allocations!D$3:D$302,Allocations!$A$3:$A$302,$A$195,Allocations!$B$3:$B$302,"Time off"))</f>
        <v/>
      </c>
      <c r="D196" s="15">
        <f>IF($A$195="","",SUMIFS(Allocations!E$3:E$302,Allocations!$A$3:$A$302,$A$195)-SUMIFS(Allocations!E$3:E$302,Allocations!$A$3:$A$302,$A$195,Allocations!$B$3:$B$302,"Time off"))</f>
        <v/>
      </c>
      <c r="E196" s="15">
        <f>IF($A$195="","",SUMIFS(Allocations!F$3:F$302,Allocations!$A$3:$A$302,$A$195)-SUMIFS(Allocations!F$3:F$302,Allocations!$A$3:$A$302,$A$195,Allocations!$B$3:$B$302,"Time off"))</f>
        <v/>
      </c>
      <c r="F196" s="15">
        <f>IF($A$195="","",SUMIFS(Allocations!G$3:G$302,Allocations!$A$3:$A$302,$A$195)-SUMIFS(Allocations!G$3:G$302,Allocations!$A$3:$A$302,$A$195,Allocations!$B$3:$B$302,"Time off"))</f>
        <v/>
      </c>
      <c r="G196" s="15">
        <f>IF($A$195="","",SUMIFS(Allocations!H$3:H$302,Allocations!$A$3:$A$302,$A$195)-SUMIFS(Allocations!H$3:H$302,Allocations!$A$3:$A$302,$A$195,Allocations!$B$3:$B$302,"Time off"))</f>
        <v/>
      </c>
      <c r="H196" s="15">
        <f>IF($A$195="","",SUMIFS(Allocations!I$3:I$302,Allocations!$A$3:$A$302,$A$195)-SUMIFS(Allocations!I$3:I$302,Allocations!$A$3:$A$302,$A$195,Allocations!$B$3:$B$302,"Time off"))</f>
        <v/>
      </c>
      <c r="I196" s="15">
        <f>IF($A$195="","",SUMIFS(Allocations!J$3:J$302,Allocations!$A$3:$A$302,$A$195)-SUMIFS(Allocations!J$3:J$302,Allocations!$A$3:$A$302,$A$195,Allocations!$B$3:$B$302,"Time off"))</f>
        <v/>
      </c>
      <c r="J196" s="15">
        <f>IF($A$195="","",SUMIFS(Allocations!K$3:K$302,Allocations!$A$3:$A$302,$A$195)-SUMIFS(Allocations!K$3:K$302,Allocations!$A$3:$A$302,$A$195,Allocations!$B$3:$B$302,"Time off"))</f>
        <v/>
      </c>
      <c r="K196" s="15">
        <f>IF($A$195="","",SUMIFS(Allocations!L$3:L$302,Allocations!$A$3:$A$302,$A$195)-SUMIFS(Allocations!L$3:L$302,Allocations!$A$3:$A$302,$A$195,Allocations!$B$3:$B$302,"Time off"))</f>
        <v/>
      </c>
      <c r="L196" s="15">
        <f>IF($A$195="","",SUMIFS(Allocations!M$3:M$302,Allocations!$A$3:$A$302,$A$195)-SUMIFS(Allocations!M$3:M$302,Allocations!$A$3:$A$302,$A$195,Allocations!$B$3:$B$302,"Time off"))</f>
        <v/>
      </c>
      <c r="M196" s="15">
        <f>IF($A$195="","",SUMIFS(Allocations!N$3:N$302,Allocations!$A$3:$A$302,$A$195)-SUMIFS(Allocations!N$3:N$302,Allocations!$A$3:$A$302,$A$195,Allocations!$B$3:$B$302,"Time off"))</f>
        <v/>
      </c>
      <c r="N196" s="15">
        <f>IF($A$195="","",SUMIFS(Allocations!O$3:O$302,Allocations!$A$3:$A$302,$A$195)-SUMIFS(Allocations!O$3:O$302,Allocations!$A$3:$A$302,$A$195,Allocations!$B$3:$B$302,"Time off"))</f>
        <v/>
      </c>
    </row>
    <row r="197">
      <c r="B197">
        <f>IF($A$195="","","Confirmed")</f>
        <v/>
      </c>
      <c r="C197" s="15">
        <f>IF($A$195="","",SUMIFS(Allocations!D$3:D$302,Allocations!$A$3:$A$302,$A$195,Allocations!$C$3:$C$302,"Confirmed"))</f>
        <v/>
      </c>
      <c r="D197" s="15">
        <f>IF($A$195="","",SUMIFS(Allocations!E$3:E$302,Allocations!$A$3:$A$302,$A$195,Allocations!$C$3:$C$302,"Confirmed"))</f>
        <v/>
      </c>
      <c r="E197" s="15">
        <f>IF($A$195="","",SUMIFS(Allocations!F$3:F$302,Allocations!$A$3:$A$302,$A$195,Allocations!$C$3:$C$302,"Confirmed"))</f>
        <v/>
      </c>
      <c r="F197" s="15">
        <f>IF($A$195="","",SUMIFS(Allocations!G$3:G$302,Allocations!$A$3:$A$302,$A$195,Allocations!$C$3:$C$302,"Confirmed"))</f>
        <v/>
      </c>
      <c r="G197" s="15">
        <f>IF($A$195="","",SUMIFS(Allocations!H$3:H$302,Allocations!$A$3:$A$302,$A$195,Allocations!$C$3:$C$302,"Confirmed"))</f>
        <v/>
      </c>
      <c r="H197" s="15">
        <f>IF($A$195="","",SUMIFS(Allocations!I$3:I$302,Allocations!$A$3:$A$302,$A$195,Allocations!$C$3:$C$302,"Confirmed"))</f>
        <v/>
      </c>
      <c r="I197" s="15">
        <f>IF($A$195="","",SUMIFS(Allocations!J$3:J$302,Allocations!$A$3:$A$302,$A$195,Allocations!$C$3:$C$302,"Confirmed"))</f>
        <v/>
      </c>
      <c r="J197" s="15">
        <f>IF($A$195="","",SUMIFS(Allocations!K$3:K$302,Allocations!$A$3:$A$302,$A$195,Allocations!$C$3:$C$302,"Confirmed"))</f>
        <v/>
      </c>
      <c r="K197" s="15">
        <f>IF($A$195="","",SUMIFS(Allocations!L$3:L$302,Allocations!$A$3:$A$302,$A$195,Allocations!$C$3:$C$302,"Confirmed"))</f>
        <v/>
      </c>
      <c r="L197" s="15">
        <f>IF($A$195="","",SUMIFS(Allocations!M$3:M$302,Allocations!$A$3:$A$302,$A$195,Allocations!$C$3:$C$302,"Confirmed"))</f>
        <v/>
      </c>
      <c r="M197" s="15">
        <f>IF($A$195="","",SUMIFS(Allocations!N$3:N$302,Allocations!$A$3:$A$302,$A$195,Allocations!$C$3:$C$302,"Confirmed"))</f>
        <v/>
      </c>
      <c r="N197" s="15">
        <f>IF($A$195="","",SUMIFS(Allocations!O$3:O$302,Allocations!$A$3:$A$302,$A$195,Allocations!$C$3:$C$302,"Confirmed"))</f>
        <v/>
      </c>
    </row>
    <row r="198">
      <c r="B198">
        <f>IF($A$195="","","% allocated")</f>
        <v/>
      </c>
      <c r="C198" s="16">
        <f>IF($A$195="","",IF(C195=0,"",C196/C195))</f>
        <v/>
      </c>
      <c r="D198" s="16">
        <f>IF($A$195="","",IF(D195=0,"",D196/D195))</f>
        <v/>
      </c>
      <c r="E198" s="16">
        <f>IF($A$195="","",IF(E195=0,"",E196/E195))</f>
        <v/>
      </c>
      <c r="F198" s="16">
        <f>IF($A$195="","",IF(F195=0,"",F196/F195))</f>
        <v/>
      </c>
      <c r="G198" s="16">
        <f>IF($A$195="","",IF(G195=0,"",G196/G195))</f>
        <v/>
      </c>
      <c r="H198" s="16">
        <f>IF($A$195="","",IF(H195=0,"",H196/H195))</f>
        <v/>
      </c>
      <c r="I198" s="16">
        <f>IF($A$195="","",IF(I195=0,"",I196/I195))</f>
        <v/>
      </c>
      <c r="J198" s="16">
        <f>IF($A$195="","",IF(J195=0,"",J196/J195))</f>
        <v/>
      </c>
      <c r="K198" s="16">
        <f>IF($A$195="","",IF(K195=0,"",K196/K195))</f>
        <v/>
      </c>
      <c r="L198" s="16">
        <f>IF($A$195="","",IF(L195=0,"",L196/L195))</f>
        <v/>
      </c>
      <c r="M198" s="16">
        <f>IF($A$195="","",IF(M195=0,"",M196/M195))</f>
        <v/>
      </c>
      <c r="N198" s="16">
        <f>IF($A$195="","",IF(N195=0,"",N196/N195))</f>
        <v/>
      </c>
    </row>
    <row r="199">
      <c r="B199">
        <f>IF($A$195="","","Status")</f>
        <v/>
      </c>
      <c r="C199">
        <f>IF($A$195="","",IF(C195=0,IF(C196&gt;0,"Booked while off","Off"),IF(C198&gt;OverAbove,"Over",IF(C198&lt;UnderBelow,"Under","OK"))))</f>
        <v/>
      </c>
      <c r="D199">
        <f>IF($A$195="","",IF(D195=0,IF(D196&gt;0,"Booked while off","Off"),IF(D198&gt;OverAbove,"Over",IF(D198&lt;UnderBelow,"Under","OK"))))</f>
        <v/>
      </c>
      <c r="E199">
        <f>IF($A$195="","",IF(E195=0,IF(E196&gt;0,"Booked while off","Off"),IF(E198&gt;OverAbove,"Over",IF(E198&lt;UnderBelow,"Under","OK"))))</f>
        <v/>
      </c>
      <c r="F199">
        <f>IF($A$195="","",IF(F195=0,IF(F196&gt;0,"Booked while off","Off"),IF(F198&gt;OverAbove,"Over",IF(F198&lt;UnderBelow,"Under","OK"))))</f>
        <v/>
      </c>
      <c r="G199">
        <f>IF($A$195="","",IF(G195=0,IF(G196&gt;0,"Booked while off","Off"),IF(G198&gt;OverAbove,"Over",IF(G198&lt;UnderBelow,"Under","OK"))))</f>
        <v/>
      </c>
      <c r="H199">
        <f>IF($A$195="","",IF(H195=0,IF(H196&gt;0,"Booked while off","Off"),IF(H198&gt;OverAbove,"Over",IF(H198&lt;UnderBelow,"Under","OK"))))</f>
        <v/>
      </c>
      <c r="I199">
        <f>IF($A$195="","",IF(I195=0,IF(I196&gt;0,"Booked while off","Off"),IF(I198&gt;OverAbove,"Over",IF(I198&lt;UnderBelow,"Under","OK"))))</f>
        <v/>
      </c>
      <c r="J199">
        <f>IF($A$195="","",IF(J195=0,IF(J196&gt;0,"Booked while off","Off"),IF(J198&gt;OverAbove,"Over",IF(J198&lt;UnderBelow,"Under","OK"))))</f>
        <v/>
      </c>
      <c r="K199">
        <f>IF($A$195="","",IF(K195=0,IF(K196&gt;0,"Booked while off","Off"),IF(K198&gt;OverAbove,"Over",IF(K198&lt;UnderBelow,"Under","OK"))))</f>
        <v/>
      </c>
      <c r="L199">
        <f>IF($A$195="","",IF(L195=0,IF(L196&gt;0,"Booked while off","Off"),IF(L198&gt;OverAbove,"Over",IF(L198&lt;UnderBelow,"Under","OK"))))</f>
        <v/>
      </c>
      <c r="M199">
        <f>IF($A$195="","",IF(M195=0,IF(M196&gt;0,"Booked while off","Off"),IF(M198&gt;OverAbove,"Over",IF(M198&lt;UnderBelow,"Under","OK"))))</f>
        <v/>
      </c>
      <c r="N199">
        <f>IF($A$195="","",IF(N195=0,IF(N196&gt;0,"Booked while off","Off"),IF(N198&gt;OverAbove,"Over",IF(N198&lt;UnderBelow,"Under","OK"))))</f>
        <v/>
      </c>
    </row>
    <row r="200"/>
    <row r="201">
      <c r="A201" s="2">
        <f>IF(People!$A$36="","",People!$A$36)</f>
        <v/>
      </c>
      <c r="B201">
        <f>IF($A$201="","","Available")</f>
        <v/>
      </c>
      <c r="C201" s="15">
        <f>IF($A$201="","",MAX(0,People!$C$36-SUMIFS(Allocations!D$3:D$302,Allocations!$A$3:$A$302,$A$201,Allocations!$B$3:$B$302,"Time off")))</f>
        <v/>
      </c>
      <c r="D201" s="15">
        <f>IF($A$201="","",MAX(0,People!$C$36-SUMIFS(Allocations!E$3:E$302,Allocations!$A$3:$A$302,$A$201,Allocations!$B$3:$B$302,"Time off")))</f>
        <v/>
      </c>
      <c r="E201" s="15">
        <f>IF($A$201="","",MAX(0,People!$C$36-SUMIFS(Allocations!F$3:F$302,Allocations!$A$3:$A$302,$A$201,Allocations!$B$3:$B$302,"Time off")))</f>
        <v/>
      </c>
      <c r="F201" s="15">
        <f>IF($A$201="","",MAX(0,People!$C$36-SUMIFS(Allocations!G$3:G$302,Allocations!$A$3:$A$302,$A$201,Allocations!$B$3:$B$302,"Time off")))</f>
        <v/>
      </c>
      <c r="G201" s="15">
        <f>IF($A$201="","",MAX(0,People!$C$36-SUMIFS(Allocations!H$3:H$302,Allocations!$A$3:$A$302,$A$201,Allocations!$B$3:$B$302,"Time off")))</f>
        <v/>
      </c>
      <c r="H201" s="15">
        <f>IF($A$201="","",MAX(0,People!$C$36-SUMIFS(Allocations!I$3:I$302,Allocations!$A$3:$A$302,$A$201,Allocations!$B$3:$B$302,"Time off")))</f>
        <v/>
      </c>
      <c r="I201" s="15">
        <f>IF($A$201="","",MAX(0,People!$C$36-SUMIFS(Allocations!J$3:J$302,Allocations!$A$3:$A$302,$A$201,Allocations!$B$3:$B$302,"Time off")))</f>
        <v/>
      </c>
      <c r="J201" s="15">
        <f>IF($A$201="","",MAX(0,People!$C$36-SUMIFS(Allocations!K$3:K$302,Allocations!$A$3:$A$302,$A$201,Allocations!$B$3:$B$302,"Time off")))</f>
        <v/>
      </c>
      <c r="K201" s="15">
        <f>IF($A$201="","",MAX(0,People!$C$36-SUMIFS(Allocations!L$3:L$302,Allocations!$A$3:$A$302,$A$201,Allocations!$B$3:$B$302,"Time off")))</f>
        <v/>
      </c>
      <c r="L201" s="15">
        <f>IF($A$201="","",MAX(0,People!$C$36-SUMIFS(Allocations!M$3:M$302,Allocations!$A$3:$A$302,$A$201,Allocations!$B$3:$B$302,"Time off")))</f>
        <v/>
      </c>
      <c r="M201" s="15">
        <f>IF($A$201="","",MAX(0,People!$C$36-SUMIFS(Allocations!N$3:N$302,Allocations!$A$3:$A$302,$A$201,Allocations!$B$3:$B$302,"Time off")))</f>
        <v/>
      </c>
      <c r="N201" s="15">
        <f>IF($A$201="","",MAX(0,People!$C$36-SUMIFS(Allocations!O$3:O$302,Allocations!$A$3:$A$302,$A$201,Allocations!$B$3:$B$302,"Time off")))</f>
        <v/>
      </c>
    </row>
    <row r="202">
      <c r="B202">
        <f>IF($A$201="","","Allocated")</f>
        <v/>
      </c>
      <c r="C202" s="15">
        <f>IF($A$201="","",SUMIFS(Allocations!D$3:D$302,Allocations!$A$3:$A$302,$A$201)-SUMIFS(Allocations!D$3:D$302,Allocations!$A$3:$A$302,$A$201,Allocations!$B$3:$B$302,"Time off"))</f>
        <v/>
      </c>
      <c r="D202" s="15">
        <f>IF($A$201="","",SUMIFS(Allocations!E$3:E$302,Allocations!$A$3:$A$302,$A$201)-SUMIFS(Allocations!E$3:E$302,Allocations!$A$3:$A$302,$A$201,Allocations!$B$3:$B$302,"Time off"))</f>
        <v/>
      </c>
      <c r="E202" s="15">
        <f>IF($A$201="","",SUMIFS(Allocations!F$3:F$302,Allocations!$A$3:$A$302,$A$201)-SUMIFS(Allocations!F$3:F$302,Allocations!$A$3:$A$302,$A$201,Allocations!$B$3:$B$302,"Time off"))</f>
        <v/>
      </c>
      <c r="F202" s="15">
        <f>IF($A$201="","",SUMIFS(Allocations!G$3:G$302,Allocations!$A$3:$A$302,$A$201)-SUMIFS(Allocations!G$3:G$302,Allocations!$A$3:$A$302,$A$201,Allocations!$B$3:$B$302,"Time off"))</f>
        <v/>
      </c>
      <c r="G202" s="15">
        <f>IF($A$201="","",SUMIFS(Allocations!H$3:H$302,Allocations!$A$3:$A$302,$A$201)-SUMIFS(Allocations!H$3:H$302,Allocations!$A$3:$A$302,$A$201,Allocations!$B$3:$B$302,"Time off"))</f>
        <v/>
      </c>
      <c r="H202" s="15">
        <f>IF($A$201="","",SUMIFS(Allocations!I$3:I$302,Allocations!$A$3:$A$302,$A$201)-SUMIFS(Allocations!I$3:I$302,Allocations!$A$3:$A$302,$A$201,Allocations!$B$3:$B$302,"Time off"))</f>
        <v/>
      </c>
      <c r="I202" s="15">
        <f>IF($A$201="","",SUMIFS(Allocations!J$3:J$302,Allocations!$A$3:$A$302,$A$201)-SUMIFS(Allocations!J$3:J$302,Allocations!$A$3:$A$302,$A$201,Allocations!$B$3:$B$302,"Time off"))</f>
        <v/>
      </c>
      <c r="J202" s="15">
        <f>IF($A$201="","",SUMIFS(Allocations!K$3:K$302,Allocations!$A$3:$A$302,$A$201)-SUMIFS(Allocations!K$3:K$302,Allocations!$A$3:$A$302,$A$201,Allocations!$B$3:$B$302,"Time off"))</f>
        <v/>
      </c>
      <c r="K202" s="15">
        <f>IF($A$201="","",SUMIFS(Allocations!L$3:L$302,Allocations!$A$3:$A$302,$A$201)-SUMIFS(Allocations!L$3:L$302,Allocations!$A$3:$A$302,$A$201,Allocations!$B$3:$B$302,"Time off"))</f>
        <v/>
      </c>
      <c r="L202" s="15">
        <f>IF($A$201="","",SUMIFS(Allocations!M$3:M$302,Allocations!$A$3:$A$302,$A$201)-SUMIFS(Allocations!M$3:M$302,Allocations!$A$3:$A$302,$A$201,Allocations!$B$3:$B$302,"Time off"))</f>
        <v/>
      </c>
      <c r="M202" s="15">
        <f>IF($A$201="","",SUMIFS(Allocations!N$3:N$302,Allocations!$A$3:$A$302,$A$201)-SUMIFS(Allocations!N$3:N$302,Allocations!$A$3:$A$302,$A$201,Allocations!$B$3:$B$302,"Time off"))</f>
        <v/>
      </c>
      <c r="N202" s="15">
        <f>IF($A$201="","",SUMIFS(Allocations!O$3:O$302,Allocations!$A$3:$A$302,$A$201)-SUMIFS(Allocations!O$3:O$302,Allocations!$A$3:$A$302,$A$201,Allocations!$B$3:$B$302,"Time off"))</f>
        <v/>
      </c>
    </row>
    <row r="203">
      <c r="B203">
        <f>IF($A$201="","","Confirmed")</f>
        <v/>
      </c>
      <c r="C203" s="15">
        <f>IF($A$201="","",SUMIFS(Allocations!D$3:D$302,Allocations!$A$3:$A$302,$A$201,Allocations!$C$3:$C$302,"Confirmed"))</f>
        <v/>
      </c>
      <c r="D203" s="15">
        <f>IF($A$201="","",SUMIFS(Allocations!E$3:E$302,Allocations!$A$3:$A$302,$A$201,Allocations!$C$3:$C$302,"Confirmed"))</f>
        <v/>
      </c>
      <c r="E203" s="15">
        <f>IF($A$201="","",SUMIFS(Allocations!F$3:F$302,Allocations!$A$3:$A$302,$A$201,Allocations!$C$3:$C$302,"Confirmed"))</f>
        <v/>
      </c>
      <c r="F203" s="15">
        <f>IF($A$201="","",SUMIFS(Allocations!G$3:G$302,Allocations!$A$3:$A$302,$A$201,Allocations!$C$3:$C$302,"Confirmed"))</f>
        <v/>
      </c>
      <c r="G203" s="15">
        <f>IF($A$201="","",SUMIFS(Allocations!H$3:H$302,Allocations!$A$3:$A$302,$A$201,Allocations!$C$3:$C$302,"Confirmed"))</f>
        <v/>
      </c>
      <c r="H203" s="15">
        <f>IF($A$201="","",SUMIFS(Allocations!I$3:I$302,Allocations!$A$3:$A$302,$A$201,Allocations!$C$3:$C$302,"Confirmed"))</f>
        <v/>
      </c>
      <c r="I203" s="15">
        <f>IF($A$201="","",SUMIFS(Allocations!J$3:J$302,Allocations!$A$3:$A$302,$A$201,Allocations!$C$3:$C$302,"Confirmed"))</f>
        <v/>
      </c>
      <c r="J203" s="15">
        <f>IF($A$201="","",SUMIFS(Allocations!K$3:K$302,Allocations!$A$3:$A$302,$A$201,Allocations!$C$3:$C$302,"Confirmed"))</f>
        <v/>
      </c>
      <c r="K203" s="15">
        <f>IF($A$201="","",SUMIFS(Allocations!L$3:L$302,Allocations!$A$3:$A$302,$A$201,Allocations!$C$3:$C$302,"Confirmed"))</f>
        <v/>
      </c>
      <c r="L203" s="15">
        <f>IF($A$201="","",SUMIFS(Allocations!M$3:M$302,Allocations!$A$3:$A$302,$A$201,Allocations!$C$3:$C$302,"Confirmed"))</f>
        <v/>
      </c>
      <c r="M203" s="15">
        <f>IF($A$201="","",SUMIFS(Allocations!N$3:N$302,Allocations!$A$3:$A$302,$A$201,Allocations!$C$3:$C$302,"Confirmed"))</f>
        <v/>
      </c>
      <c r="N203" s="15">
        <f>IF($A$201="","",SUMIFS(Allocations!O$3:O$302,Allocations!$A$3:$A$302,$A$201,Allocations!$C$3:$C$302,"Confirmed"))</f>
        <v/>
      </c>
    </row>
    <row r="204">
      <c r="B204">
        <f>IF($A$201="","","% allocated")</f>
        <v/>
      </c>
      <c r="C204" s="16">
        <f>IF($A$201="","",IF(C201=0,"",C202/C201))</f>
        <v/>
      </c>
      <c r="D204" s="16">
        <f>IF($A$201="","",IF(D201=0,"",D202/D201))</f>
        <v/>
      </c>
      <c r="E204" s="16">
        <f>IF($A$201="","",IF(E201=0,"",E202/E201))</f>
        <v/>
      </c>
      <c r="F204" s="16">
        <f>IF($A$201="","",IF(F201=0,"",F202/F201))</f>
        <v/>
      </c>
      <c r="G204" s="16">
        <f>IF($A$201="","",IF(G201=0,"",G202/G201))</f>
        <v/>
      </c>
      <c r="H204" s="16">
        <f>IF($A$201="","",IF(H201=0,"",H202/H201))</f>
        <v/>
      </c>
      <c r="I204" s="16">
        <f>IF($A$201="","",IF(I201=0,"",I202/I201))</f>
        <v/>
      </c>
      <c r="J204" s="16">
        <f>IF($A$201="","",IF(J201=0,"",J202/J201))</f>
        <v/>
      </c>
      <c r="K204" s="16">
        <f>IF($A$201="","",IF(K201=0,"",K202/K201))</f>
        <v/>
      </c>
      <c r="L204" s="16">
        <f>IF($A$201="","",IF(L201=0,"",L202/L201))</f>
        <v/>
      </c>
      <c r="M204" s="16">
        <f>IF($A$201="","",IF(M201=0,"",M202/M201))</f>
        <v/>
      </c>
      <c r="N204" s="16">
        <f>IF($A$201="","",IF(N201=0,"",N202/N201))</f>
        <v/>
      </c>
    </row>
    <row r="205">
      <c r="B205">
        <f>IF($A$201="","","Status")</f>
        <v/>
      </c>
      <c r="C205">
        <f>IF($A$201="","",IF(C201=0,IF(C202&gt;0,"Booked while off","Off"),IF(C204&gt;OverAbove,"Over",IF(C204&lt;UnderBelow,"Under","OK"))))</f>
        <v/>
      </c>
      <c r="D205">
        <f>IF($A$201="","",IF(D201=0,IF(D202&gt;0,"Booked while off","Off"),IF(D204&gt;OverAbove,"Over",IF(D204&lt;UnderBelow,"Under","OK"))))</f>
        <v/>
      </c>
      <c r="E205">
        <f>IF($A$201="","",IF(E201=0,IF(E202&gt;0,"Booked while off","Off"),IF(E204&gt;OverAbove,"Over",IF(E204&lt;UnderBelow,"Under","OK"))))</f>
        <v/>
      </c>
      <c r="F205">
        <f>IF($A$201="","",IF(F201=0,IF(F202&gt;0,"Booked while off","Off"),IF(F204&gt;OverAbove,"Over",IF(F204&lt;UnderBelow,"Under","OK"))))</f>
        <v/>
      </c>
      <c r="G205">
        <f>IF($A$201="","",IF(G201=0,IF(G202&gt;0,"Booked while off","Off"),IF(G204&gt;OverAbove,"Over",IF(G204&lt;UnderBelow,"Under","OK"))))</f>
        <v/>
      </c>
      <c r="H205">
        <f>IF($A$201="","",IF(H201=0,IF(H202&gt;0,"Booked while off","Off"),IF(H204&gt;OverAbove,"Over",IF(H204&lt;UnderBelow,"Under","OK"))))</f>
        <v/>
      </c>
      <c r="I205">
        <f>IF($A$201="","",IF(I201=0,IF(I202&gt;0,"Booked while off","Off"),IF(I204&gt;OverAbove,"Over",IF(I204&lt;UnderBelow,"Under","OK"))))</f>
        <v/>
      </c>
      <c r="J205">
        <f>IF($A$201="","",IF(J201=0,IF(J202&gt;0,"Booked while off","Off"),IF(J204&gt;OverAbove,"Over",IF(J204&lt;UnderBelow,"Under","OK"))))</f>
        <v/>
      </c>
      <c r="K205">
        <f>IF($A$201="","",IF(K201=0,IF(K202&gt;0,"Booked while off","Off"),IF(K204&gt;OverAbove,"Over",IF(K204&lt;UnderBelow,"Under","OK"))))</f>
        <v/>
      </c>
      <c r="L205">
        <f>IF($A$201="","",IF(L201=0,IF(L202&gt;0,"Booked while off","Off"),IF(L204&gt;OverAbove,"Over",IF(L204&lt;UnderBelow,"Under","OK"))))</f>
        <v/>
      </c>
      <c r="M205">
        <f>IF($A$201="","",IF(M201=0,IF(M202&gt;0,"Booked while off","Off"),IF(M204&gt;OverAbove,"Over",IF(M204&lt;UnderBelow,"Under","OK"))))</f>
        <v/>
      </c>
      <c r="N205">
        <f>IF($A$201="","",IF(N201=0,IF(N202&gt;0,"Booked while off","Off"),IF(N204&gt;OverAbove,"Over",IF(N204&lt;UnderBelow,"Under","OK"))))</f>
        <v/>
      </c>
    </row>
    <row r="206"/>
    <row r="207">
      <c r="A207" s="2">
        <f>IF(People!$A$37="","",People!$A$37)</f>
        <v/>
      </c>
      <c r="B207">
        <f>IF($A$207="","","Available")</f>
        <v/>
      </c>
      <c r="C207" s="15">
        <f>IF($A$207="","",MAX(0,People!$C$37-SUMIFS(Allocations!D$3:D$302,Allocations!$A$3:$A$302,$A$207,Allocations!$B$3:$B$302,"Time off")))</f>
        <v/>
      </c>
      <c r="D207" s="15">
        <f>IF($A$207="","",MAX(0,People!$C$37-SUMIFS(Allocations!E$3:E$302,Allocations!$A$3:$A$302,$A$207,Allocations!$B$3:$B$302,"Time off")))</f>
        <v/>
      </c>
      <c r="E207" s="15">
        <f>IF($A$207="","",MAX(0,People!$C$37-SUMIFS(Allocations!F$3:F$302,Allocations!$A$3:$A$302,$A$207,Allocations!$B$3:$B$302,"Time off")))</f>
        <v/>
      </c>
      <c r="F207" s="15">
        <f>IF($A$207="","",MAX(0,People!$C$37-SUMIFS(Allocations!G$3:G$302,Allocations!$A$3:$A$302,$A$207,Allocations!$B$3:$B$302,"Time off")))</f>
        <v/>
      </c>
      <c r="G207" s="15">
        <f>IF($A$207="","",MAX(0,People!$C$37-SUMIFS(Allocations!H$3:H$302,Allocations!$A$3:$A$302,$A$207,Allocations!$B$3:$B$302,"Time off")))</f>
        <v/>
      </c>
      <c r="H207" s="15">
        <f>IF($A$207="","",MAX(0,People!$C$37-SUMIFS(Allocations!I$3:I$302,Allocations!$A$3:$A$302,$A$207,Allocations!$B$3:$B$302,"Time off")))</f>
        <v/>
      </c>
      <c r="I207" s="15">
        <f>IF($A$207="","",MAX(0,People!$C$37-SUMIFS(Allocations!J$3:J$302,Allocations!$A$3:$A$302,$A$207,Allocations!$B$3:$B$302,"Time off")))</f>
        <v/>
      </c>
      <c r="J207" s="15">
        <f>IF($A$207="","",MAX(0,People!$C$37-SUMIFS(Allocations!K$3:K$302,Allocations!$A$3:$A$302,$A$207,Allocations!$B$3:$B$302,"Time off")))</f>
        <v/>
      </c>
      <c r="K207" s="15">
        <f>IF($A$207="","",MAX(0,People!$C$37-SUMIFS(Allocations!L$3:L$302,Allocations!$A$3:$A$302,$A$207,Allocations!$B$3:$B$302,"Time off")))</f>
        <v/>
      </c>
      <c r="L207" s="15">
        <f>IF($A$207="","",MAX(0,People!$C$37-SUMIFS(Allocations!M$3:M$302,Allocations!$A$3:$A$302,$A$207,Allocations!$B$3:$B$302,"Time off")))</f>
        <v/>
      </c>
      <c r="M207" s="15">
        <f>IF($A$207="","",MAX(0,People!$C$37-SUMIFS(Allocations!N$3:N$302,Allocations!$A$3:$A$302,$A$207,Allocations!$B$3:$B$302,"Time off")))</f>
        <v/>
      </c>
      <c r="N207" s="15">
        <f>IF($A$207="","",MAX(0,People!$C$37-SUMIFS(Allocations!O$3:O$302,Allocations!$A$3:$A$302,$A$207,Allocations!$B$3:$B$302,"Time off")))</f>
        <v/>
      </c>
    </row>
    <row r="208">
      <c r="B208">
        <f>IF($A$207="","","Allocated")</f>
        <v/>
      </c>
      <c r="C208" s="15">
        <f>IF($A$207="","",SUMIFS(Allocations!D$3:D$302,Allocations!$A$3:$A$302,$A$207)-SUMIFS(Allocations!D$3:D$302,Allocations!$A$3:$A$302,$A$207,Allocations!$B$3:$B$302,"Time off"))</f>
        <v/>
      </c>
      <c r="D208" s="15">
        <f>IF($A$207="","",SUMIFS(Allocations!E$3:E$302,Allocations!$A$3:$A$302,$A$207)-SUMIFS(Allocations!E$3:E$302,Allocations!$A$3:$A$302,$A$207,Allocations!$B$3:$B$302,"Time off"))</f>
        <v/>
      </c>
      <c r="E208" s="15">
        <f>IF($A$207="","",SUMIFS(Allocations!F$3:F$302,Allocations!$A$3:$A$302,$A$207)-SUMIFS(Allocations!F$3:F$302,Allocations!$A$3:$A$302,$A$207,Allocations!$B$3:$B$302,"Time off"))</f>
        <v/>
      </c>
      <c r="F208" s="15">
        <f>IF($A$207="","",SUMIFS(Allocations!G$3:G$302,Allocations!$A$3:$A$302,$A$207)-SUMIFS(Allocations!G$3:G$302,Allocations!$A$3:$A$302,$A$207,Allocations!$B$3:$B$302,"Time off"))</f>
        <v/>
      </c>
      <c r="G208" s="15">
        <f>IF($A$207="","",SUMIFS(Allocations!H$3:H$302,Allocations!$A$3:$A$302,$A$207)-SUMIFS(Allocations!H$3:H$302,Allocations!$A$3:$A$302,$A$207,Allocations!$B$3:$B$302,"Time off"))</f>
        <v/>
      </c>
      <c r="H208" s="15">
        <f>IF($A$207="","",SUMIFS(Allocations!I$3:I$302,Allocations!$A$3:$A$302,$A$207)-SUMIFS(Allocations!I$3:I$302,Allocations!$A$3:$A$302,$A$207,Allocations!$B$3:$B$302,"Time off"))</f>
        <v/>
      </c>
      <c r="I208" s="15">
        <f>IF($A$207="","",SUMIFS(Allocations!J$3:J$302,Allocations!$A$3:$A$302,$A$207)-SUMIFS(Allocations!J$3:J$302,Allocations!$A$3:$A$302,$A$207,Allocations!$B$3:$B$302,"Time off"))</f>
        <v/>
      </c>
      <c r="J208" s="15">
        <f>IF($A$207="","",SUMIFS(Allocations!K$3:K$302,Allocations!$A$3:$A$302,$A$207)-SUMIFS(Allocations!K$3:K$302,Allocations!$A$3:$A$302,$A$207,Allocations!$B$3:$B$302,"Time off"))</f>
        <v/>
      </c>
      <c r="K208" s="15">
        <f>IF($A$207="","",SUMIFS(Allocations!L$3:L$302,Allocations!$A$3:$A$302,$A$207)-SUMIFS(Allocations!L$3:L$302,Allocations!$A$3:$A$302,$A$207,Allocations!$B$3:$B$302,"Time off"))</f>
        <v/>
      </c>
      <c r="L208" s="15">
        <f>IF($A$207="","",SUMIFS(Allocations!M$3:M$302,Allocations!$A$3:$A$302,$A$207)-SUMIFS(Allocations!M$3:M$302,Allocations!$A$3:$A$302,$A$207,Allocations!$B$3:$B$302,"Time off"))</f>
        <v/>
      </c>
      <c r="M208" s="15">
        <f>IF($A$207="","",SUMIFS(Allocations!N$3:N$302,Allocations!$A$3:$A$302,$A$207)-SUMIFS(Allocations!N$3:N$302,Allocations!$A$3:$A$302,$A$207,Allocations!$B$3:$B$302,"Time off"))</f>
        <v/>
      </c>
      <c r="N208" s="15">
        <f>IF($A$207="","",SUMIFS(Allocations!O$3:O$302,Allocations!$A$3:$A$302,$A$207)-SUMIFS(Allocations!O$3:O$302,Allocations!$A$3:$A$302,$A$207,Allocations!$B$3:$B$302,"Time off"))</f>
        <v/>
      </c>
    </row>
    <row r="209">
      <c r="B209">
        <f>IF($A$207="","","Confirmed")</f>
        <v/>
      </c>
      <c r="C209" s="15">
        <f>IF($A$207="","",SUMIFS(Allocations!D$3:D$302,Allocations!$A$3:$A$302,$A$207,Allocations!$C$3:$C$302,"Confirmed"))</f>
        <v/>
      </c>
      <c r="D209" s="15">
        <f>IF($A$207="","",SUMIFS(Allocations!E$3:E$302,Allocations!$A$3:$A$302,$A$207,Allocations!$C$3:$C$302,"Confirmed"))</f>
        <v/>
      </c>
      <c r="E209" s="15">
        <f>IF($A$207="","",SUMIFS(Allocations!F$3:F$302,Allocations!$A$3:$A$302,$A$207,Allocations!$C$3:$C$302,"Confirmed"))</f>
        <v/>
      </c>
      <c r="F209" s="15">
        <f>IF($A$207="","",SUMIFS(Allocations!G$3:G$302,Allocations!$A$3:$A$302,$A$207,Allocations!$C$3:$C$302,"Confirmed"))</f>
        <v/>
      </c>
      <c r="G209" s="15">
        <f>IF($A$207="","",SUMIFS(Allocations!H$3:H$302,Allocations!$A$3:$A$302,$A$207,Allocations!$C$3:$C$302,"Confirmed"))</f>
        <v/>
      </c>
      <c r="H209" s="15">
        <f>IF($A$207="","",SUMIFS(Allocations!I$3:I$302,Allocations!$A$3:$A$302,$A$207,Allocations!$C$3:$C$302,"Confirmed"))</f>
        <v/>
      </c>
      <c r="I209" s="15">
        <f>IF($A$207="","",SUMIFS(Allocations!J$3:J$302,Allocations!$A$3:$A$302,$A$207,Allocations!$C$3:$C$302,"Confirmed"))</f>
        <v/>
      </c>
      <c r="J209" s="15">
        <f>IF($A$207="","",SUMIFS(Allocations!K$3:K$302,Allocations!$A$3:$A$302,$A$207,Allocations!$C$3:$C$302,"Confirmed"))</f>
        <v/>
      </c>
      <c r="K209" s="15">
        <f>IF($A$207="","",SUMIFS(Allocations!L$3:L$302,Allocations!$A$3:$A$302,$A$207,Allocations!$C$3:$C$302,"Confirmed"))</f>
        <v/>
      </c>
      <c r="L209" s="15">
        <f>IF($A$207="","",SUMIFS(Allocations!M$3:M$302,Allocations!$A$3:$A$302,$A$207,Allocations!$C$3:$C$302,"Confirmed"))</f>
        <v/>
      </c>
      <c r="M209" s="15">
        <f>IF($A$207="","",SUMIFS(Allocations!N$3:N$302,Allocations!$A$3:$A$302,$A$207,Allocations!$C$3:$C$302,"Confirmed"))</f>
        <v/>
      </c>
      <c r="N209" s="15">
        <f>IF($A$207="","",SUMIFS(Allocations!O$3:O$302,Allocations!$A$3:$A$302,$A$207,Allocations!$C$3:$C$302,"Confirmed"))</f>
        <v/>
      </c>
    </row>
    <row r="210">
      <c r="B210">
        <f>IF($A$207="","","% allocated")</f>
        <v/>
      </c>
      <c r="C210" s="16">
        <f>IF($A$207="","",IF(C207=0,"",C208/C207))</f>
        <v/>
      </c>
      <c r="D210" s="16">
        <f>IF($A$207="","",IF(D207=0,"",D208/D207))</f>
        <v/>
      </c>
      <c r="E210" s="16">
        <f>IF($A$207="","",IF(E207=0,"",E208/E207))</f>
        <v/>
      </c>
      <c r="F210" s="16">
        <f>IF($A$207="","",IF(F207=0,"",F208/F207))</f>
        <v/>
      </c>
      <c r="G210" s="16">
        <f>IF($A$207="","",IF(G207=0,"",G208/G207))</f>
        <v/>
      </c>
      <c r="H210" s="16">
        <f>IF($A$207="","",IF(H207=0,"",H208/H207))</f>
        <v/>
      </c>
      <c r="I210" s="16">
        <f>IF($A$207="","",IF(I207=0,"",I208/I207))</f>
        <v/>
      </c>
      <c r="J210" s="16">
        <f>IF($A$207="","",IF(J207=0,"",J208/J207))</f>
        <v/>
      </c>
      <c r="K210" s="16">
        <f>IF($A$207="","",IF(K207=0,"",K208/K207))</f>
        <v/>
      </c>
      <c r="L210" s="16">
        <f>IF($A$207="","",IF(L207=0,"",L208/L207))</f>
        <v/>
      </c>
      <c r="M210" s="16">
        <f>IF($A$207="","",IF(M207=0,"",M208/M207))</f>
        <v/>
      </c>
      <c r="N210" s="16">
        <f>IF($A$207="","",IF(N207=0,"",N208/N207))</f>
        <v/>
      </c>
    </row>
    <row r="211">
      <c r="B211">
        <f>IF($A$207="","","Status")</f>
        <v/>
      </c>
      <c r="C211">
        <f>IF($A$207="","",IF(C207=0,IF(C208&gt;0,"Booked while off","Off"),IF(C210&gt;OverAbove,"Over",IF(C210&lt;UnderBelow,"Under","OK"))))</f>
        <v/>
      </c>
      <c r="D211">
        <f>IF($A$207="","",IF(D207=0,IF(D208&gt;0,"Booked while off","Off"),IF(D210&gt;OverAbove,"Over",IF(D210&lt;UnderBelow,"Under","OK"))))</f>
        <v/>
      </c>
      <c r="E211">
        <f>IF($A$207="","",IF(E207=0,IF(E208&gt;0,"Booked while off","Off"),IF(E210&gt;OverAbove,"Over",IF(E210&lt;UnderBelow,"Under","OK"))))</f>
        <v/>
      </c>
      <c r="F211">
        <f>IF($A$207="","",IF(F207=0,IF(F208&gt;0,"Booked while off","Off"),IF(F210&gt;OverAbove,"Over",IF(F210&lt;UnderBelow,"Under","OK"))))</f>
        <v/>
      </c>
      <c r="G211">
        <f>IF($A$207="","",IF(G207=0,IF(G208&gt;0,"Booked while off","Off"),IF(G210&gt;OverAbove,"Over",IF(G210&lt;UnderBelow,"Under","OK"))))</f>
        <v/>
      </c>
      <c r="H211">
        <f>IF($A$207="","",IF(H207=0,IF(H208&gt;0,"Booked while off","Off"),IF(H210&gt;OverAbove,"Over",IF(H210&lt;UnderBelow,"Under","OK"))))</f>
        <v/>
      </c>
      <c r="I211">
        <f>IF($A$207="","",IF(I207=0,IF(I208&gt;0,"Booked while off","Off"),IF(I210&gt;OverAbove,"Over",IF(I210&lt;UnderBelow,"Under","OK"))))</f>
        <v/>
      </c>
      <c r="J211">
        <f>IF($A$207="","",IF(J207=0,IF(J208&gt;0,"Booked while off","Off"),IF(J210&gt;OverAbove,"Over",IF(J210&lt;UnderBelow,"Under","OK"))))</f>
        <v/>
      </c>
      <c r="K211">
        <f>IF($A$207="","",IF(K207=0,IF(K208&gt;0,"Booked while off","Off"),IF(K210&gt;OverAbove,"Over",IF(K210&lt;UnderBelow,"Under","OK"))))</f>
        <v/>
      </c>
      <c r="L211">
        <f>IF($A$207="","",IF(L207=0,IF(L208&gt;0,"Booked while off","Off"),IF(L210&gt;OverAbove,"Over",IF(L210&lt;UnderBelow,"Under","OK"))))</f>
        <v/>
      </c>
      <c r="M211">
        <f>IF($A$207="","",IF(M207=0,IF(M208&gt;0,"Booked while off","Off"),IF(M210&gt;OverAbove,"Over",IF(M210&lt;UnderBelow,"Under","OK"))))</f>
        <v/>
      </c>
      <c r="N211">
        <f>IF($A$207="","",IF(N207=0,IF(N208&gt;0,"Booked while off","Off"),IF(N210&gt;OverAbove,"Over",IF(N210&lt;UnderBelow,"Under","OK"))))</f>
        <v/>
      </c>
    </row>
    <row r="212"/>
    <row r="213">
      <c r="A213" s="2">
        <f>IF(People!$A$38="","",People!$A$38)</f>
        <v/>
      </c>
      <c r="B213">
        <f>IF($A$213="","","Available")</f>
        <v/>
      </c>
      <c r="C213" s="15">
        <f>IF($A$213="","",MAX(0,People!$C$38-SUMIFS(Allocations!D$3:D$302,Allocations!$A$3:$A$302,$A$213,Allocations!$B$3:$B$302,"Time off")))</f>
        <v/>
      </c>
      <c r="D213" s="15">
        <f>IF($A$213="","",MAX(0,People!$C$38-SUMIFS(Allocations!E$3:E$302,Allocations!$A$3:$A$302,$A$213,Allocations!$B$3:$B$302,"Time off")))</f>
        <v/>
      </c>
      <c r="E213" s="15">
        <f>IF($A$213="","",MAX(0,People!$C$38-SUMIFS(Allocations!F$3:F$302,Allocations!$A$3:$A$302,$A$213,Allocations!$B$3:$B$302,"Time off")))</f>
        <v/>
      </c>
      <c r="F213" s="15">
        <f>IF($A$213="","",MAX(0,People!$C$38-SUMIFS(Allocations!G$3:G$302,Allocations!$A$3:$A$302,$A$213,Allocations!$B$3:$B$302,"Time off")))</f>
        <v/>
      </c>
      <c r="G213" s="15">
        <f>IF($A$213="","",MAX(0,People!$C$38-SUMIFS(Allocations!H$3:H$302,Allocations!$A$3:$A$302,$A$213,Allocations!$B$3:$B$302,"Time off")))</f>
        <v/>
      </c>
      <c r="H213" s="15">
        <f>IF($A$213="","",MAX(0,People!$C$38-SUMIFS(Allocations!I$3:I$302,Allocations!$A$3:$A$302,$A$213,Allocations!$B$3:$B$302,"Time off")))</f>
        <v/>
      </c>
      <c r="I213" s="15">
        <f>IF($A$213="","",MAX(0,People!$C$38-SUMIFS(Allocations!J$3:J$302,Allocations!$A$3:$A$302,$A$213,Allocations!$B$3:$B$302,"Time off")))</f>
        <v/>
      </c>
      <c r="J213" s="15">
        <f>IF($A$213="","",MAX(0,People!$C$38-SUMIFS(Allocations!K$3:K$302,Allocations!$A$3:$A$302,$A$213,Allocations!$B$3:$B$302,"Time off")))</f>
        <v/>
      </c>
      <c r="K213" s="15">
        <f>IF($A$213="","",MAX(0,People!$C$38-SUMIFS(Allocations!L$3:L$302,Allocations!$A$3:$A$302,$A$213,Allocations!$B$3:$B$302,"Time off")))</f>
        <v/>
      </c>
      <c r="L213" s="15">
        <f>IF($A$213="","",MAX(0,People!$C$38-SUMIFS(Allocations!M$3:M$302,Allocations!$A$3:$A$302,$A$213,Allocations!$B$3:$B$302,"Time off")))</f>
        <v/>
      </c>
      <c r="M213" s="15">
        <f>IF($A$213="","",MAX(0,People!$C$38-SUMIFS(Allocations!N$3:N$302,Allocations!$A$3:$A$302,$A$213,Allocations!$B$3:$B$302,"Time off")))</f>
        <v/>
      </c>
      <c r="N213" s="15">
        <f>IF($A$213="","",MAX(0,People!$C$38-SUMIFS(Allocations!O$3:O$302,Allocations!$A$3:$A$302,$A$213,Allocations!$B$3:$B$302,"Time off")))</f>
        <v/>
      </c>
    </row>
    <row r="214">
      <c r="B214">
        <f>IF($A$213="","","Allocated")</f>
        <v/>
      </c>
      <c r="C214" s="15">
        <f>IF($A$213="","",SUMIFS(Allocations!D$3:D$302,Allocations!$A$3:$A$302,$A$213)-SUMIFS(Allocations!D$3:D$302,Allocations!$A$3:$A$302,$A$213,Allocations!$B$3:$B$302,"Time off"))</f>
        <v/>
      </c>
      <c r="D214" s="15">
        <f>IF($A$213="","",SUMIFS(Allocations!E$3:E$302,Allocations!$A$3:$A$302,$A$213)-SUMIFS(Allocations!E$3:E$302,Allocations!$A$3:$A$302,$A$213,Allocations!$B$3:$B$302,"Time off"))</f>
        <v/>
      </c>
      <c r="E214" s="15">
        <f>IF($A$213="","",SUMIFS(Allocations!F$3:F$302,Allocations!$A$3:$A$302,$A$213)-SUMIFS(Allocations!F$3:F$302,Allocations!$A$3:$A$302,$A$213,Allocations!$B$3:$B$302,"Time off"))</f>
        <v/>
      </c>
      <c r="F214" s="15">
        <f>IF($A$213="","",SUMIFS(Allocations!G$3:G$302,Allocations!$A$3:$A$302,$A$213)-SUMIFS(Allocations!G$3:G$302,Allocations!$A$3:$A$302,$A$213,Allocations!$B$3:$B$302,"Time off"))</f>
        <v/>
      </c>
      <c r="G214" s="15">
        <f>IF($A$213="","",SUMIFS(Allocations!H$3:H$302,Allocations!$A$3:$A$302,$A$213)-SUMIFS(Allocations!H$3:H$302,Allocations!$A$3:$A$302,$A$213,Allocations!$B$3:$B$302,"Time off"))</f>
        <v/>
      </c>
      <c r="H214" s="15">
        <f>IF($A$213="","",SUMIFS(Allocations!I$3:I$302,Allocations!$A$3:$A$302,$A$213)-SUMIFS(Allocations!I$3:I$302,Allocations!$A$3:$A$302,$A$213,Allocations!$B$3:$B$302,"Time off"))</f>
        <v/>
      </c>
      <c r="I214" s="15">
        <f>IF($A$213="","",SUMIFS(Allocations!J$3:J$302,Allocations!$A$3:$A$302,$A$213)-SUMIFS(Allocations!J$3:J$302,Allocations!$A$3:$A$302,$A$213,Allocations!$B$3:$B$302,"Time off"))</f>
        <v/>
      </c>
      <c r="J214" s="15">
        <f>IF($A$213="","",SUMIFS(Allocations!K$3:K$302,Allocations!$A$3:$A$302,$A$213)-SUMIFS(Allocations!K$3:K$302,Allocations!$A$3:$A$302,$A$213,Allocations!$B$3:$B$302,"Time off"))</f>
        <v/>
      </c>
      <c r="K214" s="15">
        <f>IF($A$213="","",SUMIFS(Allocations!L$3:L$302,Allocations!$A$3:$A$302,$A$213)-SUMIFS(Allocations!L$3:L$302,Allocations!$A$3:$A$302,$A$213,Allocations!$B$3:$B$302,"Time off"))</f>
        <v/>
      </c>
      <c r="L214" s="15">
        <f>IF($A$213="","",SUMIFS(Allocations!M$3:M$302,Allocations!$A$3:$A$302,$A$213)-SUMIFS(Allocations!M$3:M$302,Allocations!$A$3:$A$302,$A$213,Allocations!$B$3:$B$302,"Time off"))</f>
        <v/>
      </c>
      <c r="M214" s="15">
        <f>IF($A$213="","",SUMIFS(Allocations!N$3:N$302,Allocations!$A$3:$A$302,$A$213)-SUMIFS(Allocations!N$3:N$302,Allocations!$A$3:$A$302,$A$213,Allocations!$B$3:$B$302,"Time off"))</f>
        <v/>
      </c>
      <c r="N214" s="15">
        <f>IF($A$213="","",SUMIFS(Allocations!O$3:O$302,Allocations!$A$3:$A$302,$A$213)-SUMIFS(Allocations!O$3:O$302,Allocations!$A$3:$A$302,$A$213,Allocations!$B$3:$B$302,"Time off"))</f>
        <v/>
      </c>
    </row>
    <row r="215">
      <c r="B215">
        <f>IF($A$213="","","Confirmed")</f>
        <v/>
      </c>
      <c r="C215" s="15">
        <f>IF($A$213="","",SUMIFS(Allocations!D$3:D$302,Allocations!$A$3:$A$302,$A$213,Allocations!$C$3:$C$302,"Confirmed"))</f>
        <v/>
      </c>
      <c r="D215" s="15">
        <f>IF($A$213="","",SUMIFS(Allocations!E$3:E$302,Allocations!$A$3:$A$302,$A$213,Allocations!$C$3:$C$302,"Confirmed"))</f>
        <v/>
      </c>
      <c r="E215" s="15">
        <f>IF($A$213="","",SUMIFS(Allocations!F$3:F$302,Allocations!$A$3:$A$302,$A$213,Allocations!$C$3:$C$302,"Confirmed"))</f>
        <v/>
      </c>
      <c r="F215" s="15">
        <f>IF($A$213="","",SUMIFS(Allocations!G$3:G$302,Allocations!$A$3:$A$302,$A$213,Allocations!$C$3:$C$302,"Confirmed"))</f>
        <v/>
      </c>
      <c r="G215" s="15">
        <f>IF($A$213="","",SUMIFS(Allocations!H$3:H$302,Allocations!$A$3:$A$302,$A$213,Allocations!$C$3:$C$302,"Confirmed"))</f>
        <v/>
      </c>
      <c r="H215" s="15">
        <f>IF($A$213="","",SUMIFS(Allocations!I$3:I$302,Allocations!$A$3:$A$302,$A$213,Allocations!$C$3:$C$302,"Confirmed"))</f>
        <v/>
      </c>
      <c r="I215" s="15">
        <f>IF($A$213="","",SUMIFS(Allocations!J$3:J$302,Allocations!$A$3:$A$302,$A$213,Allocations!$C$3:$C$302,"Confirmed"))</f>
        <v/>
      </c>
      <c r="J215" s="15">
        <f>IF($A$213="","",SUMIFS(Allocations!K$3:K$302,Allocations!$A$3:$A$302,$A$213,Allocations!$C$3:$C$302,"Confirmed"))</f>
        <v/>
      </c>
      <c r="K215" s="15">
        <f>IF($A$213="","",SUMIFS(Allocations!L$3:L$302,Allocations!$A$3:$A$302,$A$213,Allocations!$C$3:$C$302,"Confirmed"))</f>
        <v/>
      </c>
      <c r="L215" s="15">
        <f>IF($A$213="","",SUMIFS(Allocations!M$3:M$302,Allocations!$A$3:$A$302,$A$213,Allocations!$C$3:$C$302,"Confirmed"))</f>
        <v/>
      </c>
      <c r="M215" s="15">
        <f>IF($A$213="","",SUMIFS(Allocations!N$3:N$302,Allocations!$A$3:$A$302,$A$213,Allocations!$C$3:$C$302,"Confirmed"))</f>
        <v/>
      </c>
      <c r="N215" s="15">
        <f>IF($A$213="","",SUMIFS(Allocations!O$3:O$302,Allocations!$A$3:$A$302,$A$213,Allocations!$C$3:$C$302,"Confirmed"))</f>
        <v/>
      </c>
    </row>
    <row r="216">
      <c r="B216">
        <f>IF($A$213="","","% allocated")</f>
        <v/>
      </c>
      <c r="C216" s="16">
        <f>IF($A$213="","",IF(C213=0,"",C214/C213))</f>
        <v/>
      </c>
      <c r="D216" s="16">
        <f>IF($A$213="","",IF(D213=0,"",D214/D213))</f>
        <v/>
      </c>
      <c r="E216" s="16">
        <f>IF($A$213="","",IF(E213=0,"",E214/E213))</f>
        <v/>
      </c>
      <c r="F216" s="16">
        <f>IF($A$213="","",IF(F213=0,"",F214/F213))</f>
        <v/>
      </c>
      <c r="G216" s="16">
        <f>IF($A$213="","",IF(G213=0,"",G214/G213))</f>
        <v/>
      </c>
      <c r="H216" s="16">
        <f>IF($A$213="","",IF(H213=0,"",H214/H213))</f>
        <v/>
      </c>
      <c r="I216" s="16">
        <f>IF($A$213="","",IF(I213=0,"",I214/I213))</f>
        <v/>
      </c>
      <c r="J216" s="16">
        <f>IF($A$213="","",IF(J213=0,"",J214/J213))</f>
        <v/>
      </c>
      <c r="K216" s="16">
        <f>IF($A$213="","",IF(K213=0,"",K214/K213))</f>
        <v/>
      </c>
      <c r="L216" s="16">
        <f>IF($A$213="","",IF(L213=0,"",L214/L213))</f>
        <v/>
      </c>
      <c r="M216" s="16">
        <f>IF($A$213="","",IF(M213=0,"",M214/M213))</f>
        <v/>
      </c>
      <c r="N216" s="16">
        <f>IF($A$213="","",IF(N213=0,"",N214/N213))</f>
        <v/>
      </c>
    </row>
    <row r="217">
      <c r="B217">
        <f>IF($A$213="","","Status")</f>
        <v/>
      </c>
      <c r="C217">
        <f>IF($A$213="","",IF(C213=0,IF(C214&gt;0,"Booked while off","Off"),IF(C216&gt;OverAbove,"Over",IF(C216&lt;UnderBelow,"Under","OK"))))</f>
        <v/>
      </c>
      <c r="D217">
        <f>IF($A$213="","",IF(D213=0,IF(D214&gt;0,"Booked while off","Off"),IF(D216&gt;OverAbove,"Over",IF(D216&lt;UnderBelow,"Under","OK"))))</f>
        <v/>
      </c>
      <c r="E217">
        <f>IF($A$213="","",IF(E213=0,IF(E214&gt;0,"Booked while off","Off"),IF(E216&gt;OverAbove,"Over",IF(E216&lt;UnderBelow,"Under","OK"))))</f>
        <v/>
      </c>
      <c r="F217">
        <f>IF($A$213="","",IF(F213=0,IF(F214&gt;0,"Booked while off","Off"),IF(F216&gt;OverAbove,"Over",IF(F216&lt;UnderBelow,"Under","OK"))))</f>
        <v/>
      </c>
      <c r="G217">
        <f>IF($A$213="","",IF(G213=0,IF(G214&gt;0,"Booked while off","Off"),IF(G216&gt;OverAbove,"Over",IF(G216&lt;UnderBelow,"Under","OK"))))</f>
        <v/>
      </c>
      <c r="H217">
        <f>IF($A$213="","",IF(H213=0,IF(H214&gt;0,"Booked while off","Off"),IF(H216&gt;OverAbove,"Over",IF(H216&lt;UnderBelow,"Under","OK"))))</f>
        <v/>
      </c>
      <c r="I217">
        <f>IF($A$213="","",IF(I213=0,IF(I214&gt;0,"Booked while off","Off"),IF(I216&gt;OverAbove,"Over",IF(I216&lt;UnderBelow,"Under","OK"))))</f>
        <v/>
      </c>
      <c r="J217">
        <f>IF($A$213="","",IF(J213=0,IF(J214&gt;0,"Booked while off","Off"),IF(J216&gt;OverAbove,"Over",IF(J216&lt;UnderBelow,"Under","OK"))))</f>
        <v/>
      </c>
      <c r="K217">
        <f>IF($A$213="","",IF(K213=0,IF(K214&gt;0,"Booked while off","Off"),IF(K216&gt;OverAbove,"Over",IF(K216&lt;UnderBelow,"Under","OK"))))</f>
        <v/>
      </c>
      <c r="L217">
        <f>IF($A$213="","",IF(L213=0,IF(L214&gt;0,"Booked while off","Off"),IF(L216&gt;OverAbove,"Over",IF(L216&lt;UnderBelow,"Under","OK"))))</f>
        <v/>
      </c>
      <c r="M217">
        <f>IF($A$213="","",IF(M213=0,IF(M214&gt;0,"Booked while off","Off"),IF(M216&gt;OverAbove,"Over",IF(M216&lt;UnderBelow,"Under","OK"))))</f>
        <v/>
      </c>
      <c r="N217">
        <f>IF($A$213="","",IF(N213=0,IF(N214&gt;0,"Booked while off","Off"),IF(N216&gt;OverAbove,"Over",IF(N216&lt;UnderBelow,"Under","OK"))))</f>
        <v/>
      </c>
    </row>
    <row r="218"/>
    <row r="219">
      <c r="A219" s="2">
        <f>IF(People!$A$39="","",People!$A$39)</f>
        <v/>
      </c>
      <c r="B219">
        <f>IF($A$219="","","Available")</f>
        <v/>
      </c>
      <c r="C219" s="15">
        <f>IF($A$219="","",MAX(0,People!$C$39-SUMIFS(Allocations!D$3:D$302,Allocations!$A$3:$A$302,$A$219,Allocations!$B$3:$B$302,"Time off")))</f>
        <v/>
      </c>
      <c r="D219" s="15">
        <f>IF($A$219="","",MAX(0,People!$C$39-SUMIFS(Allocations!E$3:E$302,Allocations!$A$3:$A$302,$A$219,Allocations!$B$3:$B$302,"Time off")))</f>
        <v/>
      </c>
      <c r="E219" s="15">
        <f>IF($A$219="","",MAX(0,People!$C$39-SUMIFS(Allocations!F$3:F$302,Allocations!$A$3:$A$302,$A$219,Allocations!$B$3:$B$302,"Time off")))</f>
        <v/>
      </c>
      <c r="F219" s="15">
        <f>IF($A$219="","",MAX(0,People!$C$39-SUMIFS(Allocations!G$3:G$302,Allocations!$A$3:$A$302,$A$219,Allocations!$B$3:$B$302,"Time off")))</f>
        <v/>
      </c>
      <c r="G219" s="15">
        <f>IF($A$219="","",MAX(0,People!$C$39-SUMIFS(Allocations!H$3:H$302,Allocations!$A$3:$A$302,$A$219,Allocations!$B$3:$B$302,"Time off")))</f>
        <v/>
      </c>
      <c r="H219" s="15">
        <f>IF($A$219="","",MAX(0,People!$C$39-SUMIFS(Allocations!I$3:I$302,Allocations!$A$3:$A$302,$A$219,Allocations!$B$3:$B$302,"Time off")))</f>
        <v/>
      </c>
      <c r="I219" s="15">
        <f>IF($A$219="","",MAX(0,People!$C$39-SUMIFS(Allocations!J$3:J$302,Allocations!$A$3:$A$302,$A$219,Allocations!$B$3:$B$302,"Time off")))</f>
        <v/>
      </c>
      <c r="J219" s="15">
        <f>IF($A$219="","",MAX(0,People!$C$39-SUMIFS(Allocations!K$3:K$302,Allocations!$A$3:$A$302,$A$219,Allocations!$B$3:$B$302,"Time off")))</f>
        <v/>
      </c>
      <c r="K219" s="15">
        <f>IF($A$219="","",MAX(0,People!$C$39-SUMIFS(Allocations!L$3:L$302,Allocations!$A$3:$A$302,$A$219,Allocations!$B$3:$B$302,"Time off")))</f>
        <v/>
      </c>
      <c r="L219" s="15">
        <f>IF($A$219="","",MAX(0,People!$C$39-SUMIFS(Allocations!M$3:M$302,Allocations!$A$3:$A$302,$A$219,Allocations!$B$3:$B$302,"Time off")))</f>
        <v/>
      </c>
      <c r="M219" s="15">
        <f>IF($A$219="","",MAX(0,People!$C$39-SUMIFS(Allocations!N$3:N$302,Allocations!$A$3:$A$302,$A$219,Allocations!$B$3:$B$302,"Time off")))</f>
        <v/>
      </c>
      <c r="N219" s="15">
        <f>IF($A$219="","",MAX(0,People!$C$39-SUMIFS(Allocations!O$3:O$302,Allocations!$A$3:$A$302,$A$219,Allocations!$B$3:$B$302,"Time off")))</f>
        <v/>
      </c>
    </row>
    <row r="220">
      <c r="B220">
        <f>IF($A$219="","","Allocated")</f>
        <v/>
      </c>
      <c r="C220" s="15">
        <f>IF($A$219="","",SUMIFS(Allocations!D$3:D$302,Allocations!$A$3:$A$302,$A$219)-SUMIFS(Allocations!D$3:D$302,Allocations!$A$3:$A$302,$A$219,Allocations!$B$3:$B$302,"Time off"))</f>
        <v/>
      </c>
      <c r="D220" s="15">
        <f>IF($A$219="","",SUMIFS(Allocations!E$3:E$302,Allocations!$A$3:$A$302,$A$219)-SUMIFS(Allocations!E$3:E$302,Allocations!$A$3:$A$302,$A$219,Allocations!$B$3:$B$302,"Time off"))</f>
        <v/>
      </c>
      <c r="E220" s="15">
        <f>IF($A$219="","",SUMIFS(Allocations!F$3:F$302,Allocations!$A$3:$A$302,$A$219)-SUMIFS(Allocations!F$3:F$302,Allocations!$A$3:$A$302,$A$219,Allocations!$B$3:$B$302,"Time off"))</f>
        <v/>
      </c>
      <c r="F220" s="15">
        <f>IF($A$219="","",SUMIFS(Allocations!G$3:G$302,Allocations!$A$3:$A$302,$A$219)-SUMIFS(Allocations!G$3:G$302,Allocations!$A$3:$A$302,$A$219,Allocations!$B$3:$B$302,"Time off"))</f>
        <v/>
      </c>
      <c r="G220" s="15">
        <f>IF($A$219="","",SUMIFS(Allocations!H$3:H$302,Allocations!$A$3:$A$302,$A$219)-SUMIFS(Allocations!H$3:H$302,Allocations!$A$3:$A$302,$A$219,Allocations!$B$3:$B$302,"Time off"))</f>
        <v/>
      </c>
      <c r="H220" s="15">
        <f>IF($A$219="","",SUMIFS(Allocations!I$3:I$302,Allocations!$A$3:$A$302,$A$219)-SUMIFS(Allocations!I$3:I$302,Allocations!$A$3:$A$302,$A$219,Allocations!$B$3:$B$302,"Time off"))</f>
        <v/>
      </c>
      <c r="I220" s="15">
        <f>IF($A$219="","",SUMIFS(Allocations!J$3:J$302,Allocations!$A$3:$A$302,$A$219)-SUMIFS(Allocations!J$3:J$302,Allocations!$A$3:$A$302,$A$219,Allocations!$B$3:$B$302,"Time off"))</f>
        <v/>
      </c>
      <c r="J220" s="15">
        <f>IF($A$219="","",SUMIFS(Allocations!K$3:K$302,Allocations!$A$3:$A$302,$A$219)-SUMIFS(Allocations!K$3:K$302,Allocations!$A$3:$A$302,$A$219,Allocations!$B$3:$B$302,"Time off"))</f>
        <v/>
      </c>
      <c r="K220" s="15">
        <f>IF($A$219="","",SUMIFS(Allocations!L$3:L$302,Allocations!$A$3:$A$302,$A$219)-SUMIFS(Allocations!L$3:L$302,Allocations!$A$3:$A$302,$A$219,Allocations!$B$3:$B$302,"Time off"))</f>
        <v/>
      </c>
      <c r="L220" s="15">
        <f>IF($A$219="","",SUMIFS(Allocations!M$3:M$302,Allocations!$A$3:$A$302,$A$219)-SUMIFS(Allocations!M$3:M$302,Allocations!$A$3:$A$302,$A$219,Allocations!$B$3:$B$302,"Time off"))</f>
        <v/>
      </c>
      <c r="M220" s="15">
        <f>IF($A$219="","",SUMIFS(Allocations!N$3:N$302,Allocations!$A$3:$A$302,$A$219)-SUMIFS(Allocations!N$3:N$302,Allocations!$A$3:$A$302,$A$219,Allocations!$B$3:$B$302,"Time off"))</f>
        <v/>
      </c>
      <c r="N220" s="15">
        <f>IF($A$219="","",SUMIFS(Allocations!O$3:O$302,Allocations!$A$3:$A$302,$A$219)-SUMIFS(Allocations!O$3:O$302,Allocations!$A$3:$A$302,$A$219,Allocations!$B$3:$B$302,"Time off"))</f>
        <v/>
      </c>
    </row>
    <row r="221">
      <c r="B221">
        <f>IF($A$219="","","Confirmed")</f>
        <v/>
      </c>
      <c r="C221" s="15">
        <f>IF($A$219="","",SUMIFS(Allocations!D$3:D$302,Allocations!$A$3:$A$302,$A$219,Allocations!$C$3:$C$302,"Confirmed"))</f>
        <v/>
      </c>
      <c r="D221" s="15">
        <f>IF($A$219="","",SUMIFS(Allocations!E$3:E$302,Allocations!$A$3:$A$302,$A$219,Allocations!$C$3:$C$302,"Confirmed"))</f>
        <v/>
      </c>
      <c r="E221" s="15">
        <f>IF($A$219="","",SUMIFS(Allocations!F$3:F$302,Allocations!$A$3:$A$302,$A$219,Allocations!$C$3:$C$302,"Confirmed"))</f>
        <v/>
      </c>
      <c r="F221" s="15">
        <f>IF($A$219="","",SUMIFS(Allocations!G$3:G$302,Allocations!$A$3:$A$302,$A$219,Allocations!$C$3:$C$302,"Confirmed"))</f>
        <v/>
      </c>
      <c r="G221" s="15">
        <f>IF($A$219="","",SUMIFS(Allocations!H$3:H$302,Allocations!$A$3:$A$302,$A$219,Allocations!$C$3:$C$302,"Confirmed"))</f>
        <v/>
      </c>
      <c r="H221" s="15">
        <f>IF($A$219="","",SUMIFS(Allocations!I$3:I$302,Allocations!$A$3:$A$302,$A$219,Allocations!$C$3:$C$302,"Confirmed"))</f>
        <v/>
      </c>
      <c r="I221" s="15">
        <f>IF($A$219="","",SUMIFS(Allocations!J$3:J$302,Allocations!$A$3:$A$302,$A$219,Allocations!$C$3:$C$302,"Confirmed"))</f>
        <v/>
      </c>
      <c r="J221" s="15">
        <f>IF($A$219="","",SUMIFS(Allocations!K$3:K$302,Allocations!$A$3:$A$302,$A$219,Allocations!$C$3:$C$302,"Confirmed"))</f>
        <v/>
      </c>
      <c r="K221" s="15">
        <f>IF($A$219="","",SUMIFS(Allocations!L$3:L$302,Allocations!$A$3:$A$302,$A$219,Allocations!$C$3:$C$302,"Confirmed"))</f>
        <v/>
      </c>
      <c r="L221" s="15">
        <f>IF($A$219="","",SUMIFS(Allocations!M$3:M$302,Allocations!$A$3:$A$302,$A$219,Allocations!$C$3:$C$302,"Confirmed"))</f>
        <v/>
      </c>
      <c r="M221" s="15">
        <f>IF($A$219="","",SUMIFS(Allocations!N$3:N$302,Allocations!$A$3:$A$302,$A$219,Allocations!$C$3:$C$302,"Confirmed"))</f>
        <v/>
      </c>
      <c r="N221" s="15">
        <f>IF($A$219="","",SUMIFS(Allocations!O$3:O$302,Allocations!$A$3:$A$302,$A$219,Allocations!$C$3:$C$302,"Confirmed"))</f>
        <v/>
      </c>
    </row>
    <row r="222">
      <c r="B222">
        <f>IF($A$219="","","% allocated")</f>
        <v/>
      </c>
      <c r="C222" s="16">
        <f>IF($A$219="","",IF(C219=0,"",C220/C219))</f>
        <v/>
      </c>
      <c r="D222" s="16">
        <f>IF($A$219="","",IF(D219=0,"",D220/D219))</f>
        <v/>
      </c>
      <c r="E222" s="16">
        <f>IF($A$219="","",IF(E219=0,"",E220/E219))</f>
        <v/>
      </c>
      <c r="F222" s="16">
        <f>IF($A$219="","",IF(F219=0,"",F220/F219))</f>
        <v/>
      </c>
      <c r="G222" s="16">
        <f>IF($A$219="","",IF(G219=0,"",G220/G219))</f>
        <v/>
      </c>
      <c r="H222" s="16">
        <f>IF($A$219="","",IF(H219=0,"",H220/H219))</f>
        <v/>
      </c>
      <c r="I222" s="16">
        <f>IF($A$219="","",IF(I219=0,"",I220/I219))</f>
        <v/>
      </c>
      <c r="J222" s="16">
        <f>IF($A$219="","",IF(J219=0,"",J220/J219))</f>
        <v/>
      </c>
      <c r="K222" s="16">
        <f>IF($A$219="","",IF(K219=0,"",K220/K219))</f>
        <v/>
      </c>
      <c r="L222" s="16">
        <f>IF($A$219="","",IF(L219=0,"",L220/L219))</f>
        <v/>
      </c>
      <c r="M222" s="16">
        <f>IF($A$219="","",IF(M219=0,"",M220/M219))</f>
        <v/>
      </c>
      <c r="N222" s="16">
        <f>IF($A$219="","",IF(N219=0,"",N220/N219))</f>
        <v/>
      </c>
    </row>
    <row r="223">
      <c r="B223">
        <f>IF($A$219="","","Status")</f>
        <v/>
      </c>
      <c r="C223">
        <f>IF($A$219="","",IF(C219=0,IF(C220&gt;0,"Booked while off","Off"),IF(C222&gt;OverAbove,"Over",IF(C222&lt;UnderBelow,"Under","OK"))))</f>
        <v/>
      </c>
      <c r="D223">
        <f>IF($A$219="","",IF(D219=0,IF(D220&gt;0,"Booked while off","Off"),IF(D222&gt;OverAbove,"Over",IF(D222&lt;UnderBelow,"Under","OK"))))</f>
        <v/>
      </c>
      <c r="E223">
        <f>IF($A$219="","",IF(E219=0,IF(E220&gt;0,"Booked while off","Off"),IF(E222&gt;OverAbove,"Over",IF(E222&lt;UnderBelow,"Under","OK"))))</f>
        <v/>
      </c>
      <c r="F223">
        <f>IF($A$219="","",IF(F219=0,IF(F220&gt;0,"Booked while off","Off"),IF(F222&gt;OverAbove,"Over",IF(F222&lt;UnderBelow,"Under","OK"))))</f>
        <v/>
      </c>
      <c r="G223">
        <f>IF($A$219="","",IF(G219=0,IF(G220&gt;0,"Booked while off","Off"),IF(G222&gt;OverAbove,"Over",IF(G222&lt;UnderBelow,"Under","OK"))))</f>
        <v/>
      </c>
      <c r="H223">
        <f>IF($A$219="","",IF(H219=0,IF(H220&gt;0,"Booked while off","Off"),IF(H222&gt;OverAbove,"Over",IF(H222&lt;UnderBelow,"Under","OK"))))</f>
        <v/>
      </c>
      <c r="I223">
        <f>IF($A$219="","",IF(I219=0,IF(I220&gt;0,"Booked while off","Off"),IF(I222&gt;OverAbove,"Over",IF(I222&lt;UnderBelow,"Under","OK"))))</f>
        <v/>
      </c>
      <c r="J223">
        <f>IF($A$219="","",IF(J219=0,IF(J220&gt;0,"Booked while off","Off"),IF(J222&gt;OverAbove,"Over",IF(J222&lt;UnderBelow,"Under","OK"))))</f>
        <v/>
      </c>
      <c r="K223">
        <f>IF($A$219="","",IF(K219=0,IF(K220&gt;0,"Booked while off","Off"),IF(K222&gt;OverAbove,"Over",IF(K222&lt;UnderBelow,"Under","OK"))))</f>
        <v/>
      </c>
      <c r="L223">
        <f>IF($A$219="","",IF(L219=0,IF(L220&gt;0,"Booked while off","Off"),IF(L222&gt;OverAbove,"Over",IF(L222&lt;UnderBelow,"Under","OK"))))</f>
        <v/>
      </c>
      <c r="M223">
        <f>IF($A$219="","",IF(M219=0,IF(M220&gt;0,"Booked while off","Off"),IF(M222&gt;OverAbove,"Over",IF(M222&lt;UnderBelow,"Under","OK"))))</f>
        <v/>
      </c>
      <c r="N223">
        <f>IF($A$219="","",IF(N219=0,IF(N220&gt;0,"Booked while off","Off"),IF(N222&gt;OverAbove,"Over",IF(N222&lt;UnderBelow,"Under","OK"))))</f>
        <v/>
      </c>
    </row>
    <row r="224"/>
    <row r="225">
      <c r="A225" s="2">
        <f>IF(People!$A$40="","",People!$A$40)</f>
        <v/>
      </c>
      <c r="B225">
        <f>IF($A$225="","","Available")</f>
        <v/>
      </c>
      <c r="C225" s="15">
        <f>IF($A$225="","",MAX(0,People!$C$40-SUMIFS(Allocations!D$3:D$302,Allocations!$A$3:$A$302,$A$225,Allocations!$B$3:$B$302,"Time off")))</f>
        <v/>
      </c>
      <c r="D225" s="15">
        <f>IF($A$225="","",MAX(0,People!$C$40-SUMIFS(Allocations!E$3:E$302,Allocations!$A$3:$A$302,$A$225,Allocations!$B$3:$B$302,"Time off")))</f>
        <v/>
      </c>
      <c r="E225" s="15">
        <f>IF($A$225="","",MAX(0,People!$C$40-SUMIFS(Allocations!F$3:F$302,Allocations!$A$3:$A$302,$A$225,Allocations!$B$3:$B$302,"Time off")))</f>
        <v/>
      </c>
      <c r="F225" s="15">
        <f>IF($A$225="","",MAX(0,People!$C$40-SUMIFS(Allocations!G$3:G$302,Allocations!$A$3:$A$302,$A$225,Allocations!$B$3:$B$302,"Time off")))</f>
        <v/>
      </c>
      <c r="G225" s="15">
        <f>IF($A$225="","",MAX(0,People!$C$40-SUMIFS(Allocations!H$3:H$302,Allocations!$A$3:$A$302,$A$225,Allocations!$B$3:$B$302,"Time off")))</f>
        <v/>
      </c>
      <c r="H225" s="15">
        <f>IF($A$225="","",MAX(0,People!$C$40-SUMIFS(Allocations!I$3:I$302,Allocations!$A$3:$A$302,$A$225,Allocations!$B$3:$B$302,"Time off")))</f>
        <v/>
      </c>
      <c r="I225" s="15">
        <f>IF($A$225="","",MAX(0,People!$C$40-SUMIFS(Allocations!J$3:J$302,Allocations!$A$3:$A$302,$A$225,Allocations!$B$3:$B$302,"Time off")))</f>
        <v/>
      </c>
      <c r="J225" s="15">
        <f>IF($A$225="","",MAX(0,People!$C$40-SUMIFS(Allocations!K$3:K$302,Allocations!$A$3:$A$302,$A$225,Allocations!$B$3:$B$302,"Time off")))</f>
        <v/>
      </c>
      <c r="K225" s="15">
        <f>IF($A$225="","",MAX(0,People!$C$40-SUMIFS(Allocations!L$3:L$302,Allocations!$A$3:$A$302,$A$225,Allocations!$B$3:$B$302,"Time off")))</f>
        <v/>
      </c>
      <c r="L225" s="15">
        <f>IF($A$225="","",MAX(0,People!$C$40-SUMIFS(Allocations!M$3:M$302,Allocations!$A$3:$A$302,$A$225,Allocations!$B$3:$B$302,"Time off")))</f>
        <v/>
      </c>
      <c r="M225" s="15">
        <f>IF($A$225="","",MAX(0,People!$C$40-SUMIFS(Allocations!N$3:N$302,Allocations!$A$3:$A$302,$A$225,Allocations!$B$3:$B$302,"Time off")))</f>
        <v/>
      </c>
      <c r="N225" s="15">
        <f>IF($A$225="","",MAX(0,People!$C$40-SUMIFS(Allocations!O$3:O$302,Allocations!$A$3:$A$302,$A$225,Allocations!$B$3:$B$302,"Time off")))</f>
        <v/>
      </c>
    </row>
    <row r="226">
      <c r="B226">
        <f>IF($A$225="","","Allocated")</f>
        <v/>
      </c>
      <c r="C226" s="15">
        <f>IF($A$225="","",SUMIFS(Allocations!D$3:D$302,Allocations!$A$3:$A$302,$A$225)-SUMIFS(Allocations!D$3:D$302,Allocations!$A$3:$A$302,$A$225,Allocations!$B$3:$B$302,"Time off"))</f>
        <v/>
      </c>
      <c r="D226" s="15">
        <f>IF($A$225="","",SUMIFS(Allocations!E$3:E$302,Allocations!$A$3:$A$302,$A$225)-SUMIFS(Allocations!E$3:E$302,Allocations!$A$3:$A$302,$A$225,Allocations!$B$3:$B$302,"Time off"))</f>
        <v/>
      </c>
      <c r="E226" s="15">
        <f>IF($A$225="","",SUMIFS(Allocations!F$3:F$302,Allocations!$A$3:$A$302,$A$225)-SUMIFS(Allocations!F$3:F$302,Allocations!$A$3:$A$302,$A$225,Allocations!$B$3:$B$302,"Time off"))</f>
        <v/>
      </c>
      <c r="F226" s="15">
        <f>IF($A$225="","",SUMIFS(Allocations!G$3:G$302,Allocations!$A$3:$A$302,$A$225)-SUMIFS(Allocations!G$3:G$302,Allocations!$A$3:$A$302,$A$225,Allocations!$B$3:$B$302,"Time off"))</f>
        <v/>
      </c>
      <c r="G226" s="15">
        <f>IF($A$225="","",SUMIFS(Allocations!H$3:H$302,Allocations!$A$3:$A$302,$A$225)-SUMIFS(Allocations!H$3:H$302,Allocations!$A$3:$A$302,$A$225,Allocations!$B$3:$B$302,"Time off"))</f>
        <v/>
      </c>
      <c r="H226" s="15">
        <f>IF($A$225="","",SUMIFS(Allocations!I$3:I$302,Allocations!$A$3:$A$302,$A$225)-SUMIFS(Allocations!I$3:I$302,Allocations!$A$3:$A$302,$A$225,Allocations!$B$3:$B$302,"Time off"))</f>
        <v/>
      </c>
      <c r="I226" s="15">
        <f>IF($A$225="","",SUMIFS(Allocations!J$3:J$302,Allocations!$A$3:$A$302,$A$225)-SUMIFS(Allocations!J$3:J$302,Allocations!$A$3:$A$302,$A$225,Allocations!$B$3:$B$302,"Time off"))</f>
        <v/>
      </c>
      <c r="J226" s="15">
        <f>IF($A$225="","",SUMIFS(Allocations!K$3:K$302,Allocations!$A$3:$A$302,$A$225)-SUMIFS(Allocations!K$3:K$302,Allocations!$A$3:$A$302,$A$225,Allocations!$B$3:$B$302,"Time off"))</f>
        <v/>
      </c>
      <c r="K226" s="15">
        <f>IF($A$225="","",SUMIFS(Allocations!L$3:L$302,Allocations!$A$3:$A$302,$A$225)-SUMIFS(Allocations!L$3:L$302,Allocations!$A$3:$A$302,$A$225,Allocations!$B$3:$B$302,"Time off"))</f>
        <v/>
      </c>
      <c r="L226" s="15">
        <f>IF($A$225="","",SUMIFS(Allocations!M$3:M$302,Allocations!$A$3:$A$302,$A$225)-SUMIFS(Allocations!M$3:M$302,Allocations!$A$3:$A$302,$A$225,Allocations!$B$3:$B$302,"Time off"))</f>
        <v/>
      </c>
      <c r="M226" s="15">
        <f>IF($A$225="","",SUMIFS(Allocations!N$3:N$302,Allocations!$A$3:$A$302,$A$225)-SUMIFS(Allocations!N$3:N$302,Allocations!$A$3:$A$302,$A$225,Allocations!$B$3:$B$302,"Time off"))</f>
        <v/>
      </c>
      <c r="N226" s="15">
        <f>IF($A$225="","",SUMIFS(Allocations!O$3:O$302,Allocations!$A$3:$A$302,$A$225)-SUMIFS(Allocations!O$3:O$302,Allocations!$A$3:$A$302,$A$225,Allocations!$B$3:$B$302,"Time off"))</f>
        <v/>
      </c>
    </row>
    <row r="227">
      <c r="B227">
        <f>IF($A$225="","","Confirmed")</f>
        <v/>
      </c>
      <c r="C227" s="15">
        <f>IF($A$225="","",SUMIFS(Allocations!D$3:D$302,Allocations!$A$3:$A$302,$A$225,Allocations!$C$3:$C$302,"Confirmed"))</f>
        <v/>
      </c>
      <c r="D227" s="15">
        <f>IF($A$225="","",SUMIFS(Allocations!E$3:E$302,Allocations!$A$3:$A$302,$A$225,Allocations!$C$3:$C$302,"Confirmed"))</f>
        <v/>
      </c>
      <c r="E227" s="15">
        <f>IF($A$225="","",SUMIFS(Allocations!F$3:F$302,Allocations!$A$3:$A$302,$A$225,Allocations!$C$3:$C$302,"Confirmed"))</f>
        <v/>
      </c>
      <c r="F227" s="15">
        <f>IF($A$225="","",SUMIFS(Allocations!G$3:G$302,Allocations!$A$3:$A$302,$A$225,Allocations!$C$3:$C$302,"Confirmed"))</f>
        <v/>
      </c>
      <c r="G227" s="15">
        <f>IF($A$225="","",SUMIFS(Allocations!H$3:H$302,Allocations!$A$3:$A$302,$A$225,Allocations!$C$3:$C$302,"Confirmed"))</f>
        <v/>
      </c>
      <c r="H227" s="15">
        <f>IF($A$225="","",SUMIFS(Allocations!I$3:I$302,Allocations!$A$3:$A$302,$A$225,Allocations!$C$3:$C$302,"Confirmed"))</f>
        <v/>
      </c>
      <c r="I227" s="15">
        <f>IF($A$225="","",SUMIFS(Allocations!J$3:J$302,Allocations!$A$3:$A$302,$A$225,Allocations!$C$3:$C$302,"Confirmed"))</f>
        <v/>
      </c>
      <c r="J227" s="15">
        <f>IF($A$225="","",SUMIFS(Allocations!K$3:K$302,Allocations!$A$3:$A$302,$A$225,Allocations!$C$3:$C$302,"Confirmed"))</f>
        <v/>
      </c>
      <c r="K227" s="15">
        <f>IF($A$225="","",SUMIFS(Allocations!L$3:L$302,Allocations!$A$3:$A$302,$A$225,Allocations!$C$3:$C$302,"Confirmed"))</f>
        <v/>
      </c>
      <c r="L227" s="15">
        <f>IF($A$225="","",SUMIFS(Allocations!M$3:M$302,Allocations!$A$3:$A$302,$A$225,Allocations!$C$3:$C$302,"Confirmed"))</f>
        <v/>
      </c>
      <c r="M227" s="15">
        <f>IF($A$225="","",SUMIFS(Allocations!N$3:N$302,Allocations!$A$3:$A$302,$A$225,Allocations!$C$3:$C$302,"Confirmed"))</f>
        <v/>
      </c>
      <c r="N227" s="15">
        <f>IF($A$225="","",SUMIFS(Allocations!O$3:O$302,Allocations!$A$3:$A$302,$A$225,Allocations!$C$3:$C$302,"Confirmed"))</f>
        <v/>
      </c>
    </row>
    <row r="228">
      <c r="B228">
        <f>IF($A$225="","","% allocated")</f>
        <v/>
      </c>
      <c r="C228" s="16">
        <f>IF($A$225="","",IF(C225=0,"",C226/C225))</f>
        <v/>
      </c>
      <c r="D228" s="16">
        <f>IF($A$225="","",IF(D225=0,"",D226/D225))</f>
        <v/>
      </c>
      <c r="E228" s="16">
        <f>IF($A$225="","",IF(E225=0,"",E226/E225))</f>
        <v/>
      </c>
      <c r="F228" s="16">
        <f>IF($A$225="","",IF(F225=0,"",F226/F225))</f>
        <v/>
      </c>
      <c r="G228" s="16">
        <f>IF($A$225="","",IF(G225=0,"",G226/G225))</f>
        <v/>
      </c>
      <c r="H228" s="16">
        <f>IF($A$225="","",IF(H225=0,"",H226/H225))</f>
        <v/>
      </c>
      <c r="I228" s="16">
        <f>IF($A$225="","",IF(I225=0,"",I226/I225))</f>
        <v/>
      </c>
      <c r="J228" s="16">
        <f>IF($A$225="","",IF(J225=0,"",J226/J225))</f>
        <v/>
      </c>
      <c r="K228" s="16">
        <f>IF($A$225="","",IF(K225=0,"",K226/K225))</f>
        <v/>
      </c>
      <c r="L228" s="16">
        <f>IF($A$225="","",IF(L225=0,"",L226/L225))</f>
        <v/>
      </c>
      <c r="M228" s="16">
        <f>IF($A$225="","",IF(M225=0,"",M226/M225))</f>
        <v/>
      </c>
      <c r="N228" s="16">
        <f>IF($A$225="","",IF(N225=0,"",N226/N225))</f>
        <v/>
      </c>
    </row>
    <row r="229">
      <c r="B229">
        <f>IF($A$225="","","Status")</f>
        <v/>
      </c>
      <c r="C229">
        <f>IF($A$225="","",IF(C225=0,IF(C226&gt;0,"Booked while off","Off"),IF(C228&gt;OverAbove,"Over",IF(C228&lt;UnderBelow,"Under","OK"))))</f>
        <v/>
      </c>
      <c r="D229">
        <f>IF($A$225="","",IF(D225=0,IF(D226&gt;0,"Booked while off","Off"),IF(D228&gt;OverAbove,"Over",IF(D228&lt;UnderBelow,"Under","OK"))))</f>
        <v/>
      </c>
      <c r="E229">
        <f>IF($A$225="","",IF(E225=0,IF(E226&gt;0,"Booked while off","Off"),IF(E228&gt;OverAbove,"Over",IF(E228&lt;UnderBelow,"Under","OK"))))</f>
        <v/>
      </c>
      <c r="F229">
        <f>IF($A$225="","",IF(F225=0,IF(F226&gt;0,"Booked while off","Off"),IF(F228&gt;OverAbove,"Over",IF(F228&lt;UnderBelow,"Under","OK"))))</f>
        <v/>
      </c>
      <c r="G229">
        <f>IF($A$225="","",IF(G225=0,IF(G226&gt;0,"Booked while off","Off"),IF(G228&gt;OverAbove,"Over",IF(G228&lt;UnderBelow,"Under","OK"))))</f>
        <v/>
      </c>
      <c r="H229">
        <f>IF($A$225="","",IF(H225=0,IF(H226&gt;0,"Booked while off","Off"),IF(H228&gt;OverAbove,"Over",IF(H228&lt;UnderBelow,"Under","OK"))))</f>
        <v/>
      </c>
      <c r="I229">
        <f>IF($A$225="","",IF(I225=0,IF(I226&gt;0,"Booked while off","Off"),IF(I228&gt;OverAbove,"Over",IF(I228&lt;UnderBelow,"Under","OK"))))</f>
        <v/>
      </c>
      <c r="J229">
        <f>IF($A$225="","",IF(J225=0,IF(J226&gt;0,"Booked while off","Off"),IF(J228&gt;OverAbove,"Over",IF(J228&lt;UnderBelow,"Under","OK"))))</f>
        <v/>
      </c>
      <c r="K229">
        <f>IF($A$225="","",IF(K225=0,IF(K226&gt;0,"Booked while off","Off"),IF(K228&gt;OverAbove,"Over",IF(K228&lt;UnderBelow,"Under","OK"))))</f>
        <v/>
      </c>
      <c r="L229">
        <f>IF($A$225="","",IF(L225=0,IF(L226&gt;0,"Booked while off","Off"),IF(L228&gt;OverAbove,"Over",IF(L228&lt;UnderBelow,"Under","OK"))))</f>
        <v/>
      </c>
      <c r="M229">
        <f>IF($A$225="","",IF(M225=0,IF(M226&gt;0,"Booked while off","Off"),IF(M228&gt;OverAbove,"Over",IF(M228&lt;UnderBelow,"Under","OK"))))</f>
        <v/>
      </c>
      <c r="N229">
        <f>IF($A$225="","",IF(N225=0,IF(N226&gt;0,"Booked while off","Off"),IF(N228&gt;OverAbove,"Over",IF(N228&lt;UnderBelow,"Under","OK"))))</f>
        <v/>
      </c>
    </row>
    <row r="230"/>
    <row r="231">
      <c r="A231" s="2">
        <f>IF(People!$A$41="","",People!$A$41)</f>
        <v/>
      </c>
      <c r="B231">
        <f>IF($A$231="","","Available")</f>
        <v/>
      </c>
      <c r="C231" s="15">
        <f>IF($A$231="","",MAX(0,People!$C$41-SUMIFS(Allocations!D$3:D$302,Allocations!$A$3:$A$302,$A$231,Allocations!$B$3:$B$302,"Time off")))</f>
        <v/>
      </c>
      <c r="D231" s="15">
        <f>IF($A$231="","",MAX(0,People!$C$41-SUMIFS(Allocations!E$3:E$302,Allocations!$A$3:$A$302,$A$231,Allocations!$B$3:$B$302,"Time off")))</f>
        <v/>
      </c>
      <c r="E231" s="15">
        <f>IF($A$231="","",MAX(0,People!$C$41-SUMIFS(Allocations!F$3:F$302,Allocations!$A$3:$A$302,$A$231,Allocations!$B$3:$B$302,"Time off")))</f>
        <v/>
      </c>
      <c r="F231" s="15">
        <f>IF($A$231="","",MAX(0,People!$C$41-SUMIFS(Allocations!G$3:G$302,Allocations!$A$3:$A$302,$A$231,Allocations!$B$3:$B$302,"Time off")))</f>
        <v/>
      </c>
      <c r="G231" s="15">
        <f>IF($A$231="","",MAX(0,People!$C$41-SUMIFS(Allocations!H$3:H$302,Allocations!$A$3:$A$302,$A$231,Allocations!$B$3:$B$302,"Time off")))</f>
        <v/>
      </c>
      <c r="H231" s="15">
        <f>IF($A$231="","",MAX(0,People!$C$41-SUMIFS(Allocations!I$3:I$302,Allocations!$A$3:$A$302,$A$231,Allocations!$B$3:$B$302,"Time off")))</f>
        <v/>
      </c>
      <c r="I231" s="15">
        <f>IF($A$231="","",MAX(0,People!$C$41-SUMIFS(Allocations!J$3:J$302,Allocations!$A$3:$A$302,$A$231,Allocations!$B$3:$B$302,"Time off")))</f>
        <v/>
      </c>
      <c r="J231" s="15">
        <f>IF($A$231="","",MAX(0,People!$C$41-SUMIFS(Allocations!K$3:K$302,Allocations!$A$3:$A$302,$A$231,Allocations!$B$3:$B$302,"Time off")))</f>
        <v/>
      </c>
      <c r="K231" s="15">
        <f>IF($A$231="","",MAX(0,People!$C$41-SUMIFS(Allocations!L$3:L$302,Allocations!$A$3:$A$302,$A$231,Allocations!$B$3:$B$302,"Time off")))</f>
        <v/>
      </c>
      <c r="L231" s="15">
        <f>IF($A$231="","",MAX(0,People!$C$41-SUMIFS(Allocations!M$3:M$302,Allocations!$A$3:$A$302,$A$231,Allocations!$B$3:$B$302,"Time off")))</f>
        <v/>
      </c>
      <c r="M231" s="15">
        <f>IF($A$231="","",MAX(0,People!$C$41-SUMIFS(Allocations!N$3:N$302,Allocations!$A$3:$A$302,$A$231,Allocations!$B$3:$B$302,"Time off")))</f>
        <v/>
      </c>
      <c r="N231" s="15">
        <f>IF($A$231="","",MAX(0,People!$C$41-SUMIFS(Allocations!O$3:O$302,Allocations!$A$3:$A$302,$A$231,Allocations!$B$3:$B$302,"Time off")))</f>
        <v/>
      </c>
    </row>
    <row r="232">
      <c r="B232">
        <f>IF($A$231="","","Allocated")</f>
        <v/>
      </c>
      <c r="C232" s="15">
        <f>IF($A$231="","",SUMIFS(Allocations!D$3:D$302,Allocations!$A$3:$A$302,$A$231)-SUMIFS(Allocations!D$3:D$302,Allocations!$A$3:$A$302,$A$231,Allocations!$B$3:$B$302,"Time off"))</f>
        <v/>
      </c>
      <c r="D232" s="15">
        <f>IF($A$231="","",SUMIFS(Allocations!E$3:E$302,Allocations!$A$3:$A$302,$A$231)-SUMIFS(Allocations!E$3:E$302,Allocations!$A$3:$A$302,$A$231,Allocations!$B$3:$B$302,"Time off"))</f>
        <v/>
      </c>
      <c r="E232" s="15">
        <f>IF($A$231="","",SUMIFS(Allocations!F$3:F$302,Allocations!$A$3:$A$302,$A$231)-SUMIFS(Allocations!F$3:F$302,Allocations!$A$3:$A$302,$A$231,Allocations!$B$3:$B$302,"Time off"))</f>
        <v/>
      </c>
      <c r="F232" s="15">
        <f>IF($A$231="","",SUMIFS(Allocations!G$3:G$302,Allocations!$A$3:$A$302,$A$231)-SUMIFS(Allocations!G$3:G$302,Allocations!$A$3:$A$302,$A$231,Allocations!$B$3:$B$302,"Time off"))</f>
        <v/>
      </c>
      <c r="G232" s="15">
        <f>IF($A$231="","",SUMIFS(Allocations!H$3:H$302,Allocations!$A$3:$A$302,$A$231)-SUMIFS(Allocations!H$3:H$302,Allocations!$A$3:$A$302,$A$231,Allocations!$B$3:$B$302,"Time off"))</f>
        <v/>
      </c>
      <c r="H232" s="15">
        <f>IF($A$231="","",SUMIFS(Allocations!I$3:I$302,Allocations!$A$3:$A$302,$A$231)-SUMIFS(Allocations!I$3:I$302,Allocations!$A$3:$A$302,$A$231,Allocations!$B$3:$B$302,"Time off"))</f>
        <v/>
      </c>
      <c r="I232" s="15">
        <f>IF($A$231="","",SUMIFS(Allocations!J$3:J$302,Allocations!$A$3:$A$302,$A$231)-SUMIFS(Allocations!J$3:J$302,Allocations!$A$3:$A$302,$A$231,Allocations!$B$3:$B$302,"Time off"))</f>
        <v/>
      </c>
      <c r="J232" s="15">
        <f>IF($A$231="","",SUMIFS(Allocations!K$3:K$302,Allocations!$A$3:$A$302,$A$231)-SUMIFS(Allocations!K$3:K$302,Allocations!$A$3:$A$302,$A$231,Allocations!$B$3:$B$302,"Time off"))</f>
        <v/>
      </c>
      <c r="K232" s="15">
        <f>IF($A$231="","",SUMIFS(Allocations!L$3:L$302,Allocations!$A$3:$A$302,$A$231)-SUMIFS(Allocations!L$3:L$302,Allocations!$A$3:$A$302,$A$231,Allocations!$B$3:$B$302,"Time off"))</f>
        <v/>
      </c>
      <c r="L232" s="15">
        <f>IF($A$231="","",SUMIFS(Allocations!M$3:M$302,Allocations!$A$3:$A$302,$A$231)-SUMIFS(Allocations!M$3:M$302,Allocations!$A$3:$A$302,$A$231,Allocations!$B$3:$B$302,"Time off"))</f>
        <v/>
      </c>
      <c r="M232" s="15">
        <f>IF($A$231="","",SUMIFS(Allocations!N$3:N$302,Allocations!$A$3:$A$302,$A$231)-SUMIFS(Allocations!N$3:N$302,Allocations!$A$3:$A$302,$A$231,Allocations!$B$3:$B$302,"Time off"))</f>
        <v/>
      </c>
      <c r="N232" s="15">
        <f>IF($A$231="","",SUMIFS(Allocations!O$3:O$302,Allocations!$A$3:$A$302,$A$231)-SUMIFS(Allocations!O$3:O$302,Allocations!$A$3:$A$302,$A$231,Allocations!$B$3:$B$302,"Time off"))</f>
        <v/>
      </c>
    </row>
    <row r="233">
      <c r="B233">
        <f>IF($A$231="","","Confirmed")</f>
        <v/>
      </c>
      <c r="C233" s="15">
        <f>IF($A$231="","",SUMIFS(Allocations!D$3:D$302,Allocations!$A$3:$A$302,$A$231,Allocations!$C$3:$C$302,"Confirmed"))</f>
        <v/>
      </c>
      <c r="D233" s="15">
        <f>IF($A$231="","",SUMIFS(Allocations!E$3:E$302,Allocations!$A$3:$A$302,$A$231,Allocations!$C$3:$C$302,"Confirmed"))</f>
        <v/>
      </c>
      <c r="E233" s="15">
        <f>IF($A$231="","",SUMIFS(Allocations!F$3:F$302,Allocations!$A$3:$A$302,$A$231,Allocations!$C$3:$C$302,"Confirmed"))</f>
        <v/>
      </c>
      <c r="F233" s="15">
        <f>IF($A$231="","",SUMIFS(Allocations!G$3:G$302,Allocations!$A$3:$A$302,$A$231,Allocations!$C$3:$C$302,"Confirmed"))</f>
        <v/>
      </c>
      <c r="G233" s="15">
        <f>IF($A$231="","",SUMIFS(Allocations!H$3:H$302,Allocations!$A$3:$A$302,$A$231,Allocations!$C$3:$C$302,"Confirmed"))</f>
        <v/>
      </c>
      <c r="H233" s="15">
        <f>IF($A$231="","",SUMIFS(Allocations!I$3:I$302,Allocations!$A$3:$A$302,$A$231,Allocations!$C$3:$C$302,"Confirmed"))</f>
        <v/>
      </c>
      <c r="I233" s="15">
        <f>IF($A$231="","",SUMIFS(Allocations!J$3:J$302,Allocations!$A$3:$A$302,$A$231,Allocations!$C$3:$C$302,"Confirmed"))</f>
        <v/>
      </c>
      <c r="J233" s="15">
        <f>IF($A$231="","",SUMIFS(Allocations!K$3:K$302,Allocations!$A$3:$A$302,$A$231,Allocations!$C$3:$C$302,"Confirmed"))</f>
        <v/>
      </c>
      <c r="K233" s="15">
        <f>IF($A$231="","",SUMIFS(Allocations!L$3:L$302,Allocations!$A$3:$A$302,$A$231,Allocations!$C$3:$C$302,"Confirmed"))</f>
        <v/>
      </c>
      <c r="L233" s="15">
        <f>IF($A$231="","",SUMIFS(Allocations!M$3:M$302,Allocations!$A$3:$A$302,$A$231,Allocations!$C$3:$C$302,"Confirmed"))</f>
        <v/>
      </c>
      <c r="M233" s="15">
        <f>IF($A$231="","",SUMIFS(Allocations!N$3:N$302,Allocations!$A$3:$A$302,$A$231,Allocations!$C$3:$C$302,"Confirmed"))</f>
        <v/>
      </c>
      <c r="N233" s="15">
        <f>IF($A$231="","",SUMIFS(Allocations!O$3:O$302,Allocations!$A$3:$A$302,$A$231,Allocations!$C$3:$C$302,"Confirmed"))</f>
        <v/>
      </c>
    </row>
    <row r="234">
      <c r="B234">
        <f>IF($A$231="","","% allocated")</f>
        <v/>
      </c>
      <c r="C234" s="16">
        <f>IF($A$231="","",IF(C231=0,"",C232/C231))</f>
        <v/>
      </c>
      <c r="D234" s="16">
        <f>IF($A$231="","",IF(D231=0,"",D232/D231))</f>
        <v/>
      </c>
      <c r="E234" s="16">
        <f>IF($A$231="","",IF(E231=0,"",E232/E231))</f>
        <v/>
      </c>
      <c r="F234" s="16">
        <f>IF($A$231="","",IF(F231=0,"",F232/F231))</f>
        <v/>
      </c>
      <c r="G234" s="16">
        <f>IF($A$231="","",IF(G231=0,"",G232/G231))</f>
        <v/>
      </c>
      <c r="H234" s="16">
        <f>IF($A$231="","",IF(H231=0,"",H232/H231))</f>
        <v/>
      </c>
      <c r="I234" s="16">
        <f>IF($A$231="","",IF(I231=0,"",I232/I231))</f>
        <v/>
      </c>
      <c r="J234" s="16">
        <f>IF($A$231="","",IF(J231=0,"",J232/J231))</f>
        <v/>
      </c>
      <c r="K234" s="16">
        <f>IF($A$231="","",IF(K231=0,"",K232/K231))</f>
        <v/>
      </c>
      <c r="L234" s="16">
        <f>IF($A$231="","",IF(L231=0,"",L232/L231))</f>
        <v/>
      </c>
      <c r="M234" s="16">
        <f>IF($A$231="","",IF(M231=0,"",M232/M231))</f>
        <v/>
      </c>
      <c r="N234" s="16">
        <f>IF($A$231="","",IF(N231=0,"",N232/N231))</f>
        <v/>
      </c>
    </row>
    <row r="235">
      <c r="B235">
        <f>IF($A$231="","","Status")</f>
        <v/>
      </c>
      <c r="C235">
        <f>IF($A$231="","",IF(C231=0,IF(C232&gt;0,"Booked while off","Off"),IF(C234&gt;OverAbove,"Over",IF(C234&lt;UnderBelow,"Under","OK"))))</f>
        <v/>
      </c>
      <c r="D235">
        <f>IF($A$231="","",IF(D231=0,IF(D232&gt;0,"Booked while off","Off"),IF(D234&gt;OverAbove,"Over",IF(D234&lt;UnderBelow,"Under","OK"))))</f>
        <v/>
      </c>
      <c r="E235">
        <f>IF($A$231="","",IF(E231=0,IF(E232&gt;0,"Booked while off","Off"),IF(E234&gt;OverAbove,"Over",IF(E234&lt;UnderBelow,"Under","OK"))))</f>
        <v/>
      </c>
      <c r="F235">
        <f>IF($A$231="","",IF(F231=0,IF(F232&gt;0,"Booked while off","Off"),IF(F234&gt;OverAbove,"Over",IF(F234&lt;UnderBelow,"Under","OK"))))</f>
        <v/>
      </c>
      <c r="G235">
        <f>IF($A$231="","",IF(G231=0,IF(G232&gt;0,"Booked while off","Off"),IF(G234&gt;OverAbove,"Over",IF(G234&lt;UnderBelow,"Under","OK"))))</f>
        <v/>
      </c>
      <c r="H235">
        <f>IF($A$231="","",IF(H231=0,IF(H232&gt;0,"Booked while off","Off"),IF(H234&gt;OverAbove,"Over",IF(H234&lt;UnderBelow,"Under","OK"))))</f>
        <v/>
      </c>
      <c r="I235">
        <f>IF($A$231="","",IF(I231=0,IF(I232&gt;0,"Booked while off","Off"),IF(I234&gt;OverAbove,"Over",IF(I234&lt;UnderBelow,"Under","OK"))))</f>
        <v/>
      </c>
      <c r="J235">
        <f>IF($A$231="","",IF(J231=0,IF(J232&gt;0,"Booked while off","Off"),IF(J234&gt;OverAbove,"Over",IF(J234&lt;UnderBelow,"Under","OK"))))</f>
        <v/>
      </c>
      <c r="K235">
        <f>IF($A$231="","",IF(K231=0,IF(K232&gt;0,"Booked while off","Off"),IF(K234&gt;OverAbove,"Over",IF(K234&lt;UnderBelow,"Under","OK"))))</f>
        <v/>
      </c>
      <c r="L235">
        <f>IF($A$231="","",IF(L231=0,IF(L232&gt;0,"Booked while off","Off"),IF(L234&gt;OverAbove,"Over",IF(L234&lt;UnderBelow,"Under","OK"))))</f>
        <v/>
      </c>
      <c r="M235">
        <f>IF($A$231="","",IF(M231=0,IF(M232&gt;0,"Booked while off","Off"),IF(M234&gt;OverAbove,"Over",IF(M234&lt;UnderBelow,"Under","OK"))))</f>
        <v/>
      </c>
      <c r="N235">
        <f>IF($A$231="","",IF(N231=0,IF(N232&gt;0,"Booked while off","Off"),IF(N234&gt;OverAbove,"Over",IF(N234&lt;UnderBelow,"Under","OK"))))</f>
        <v/>
      </c>
    </row>
    <row r="236"/>
    <row r="237">
      <c r="A237" s="2">
        <f>IF(People!$A$42="","",People!$A$42)</f>
        <v/>
      </c>
      <c r="B237">
        <f>IF($A$237="","","Available")</f>
        <v/>
      </c>
      <c r="C237" s="15">
        <f>IF($A$237="","",MAX(0,People!$C$42-SUMIFS(Allocations!D$3:D$302,Allocations!$A$3:$A$302,$A$237,Allocations!$B$3:$B$302,"Time off")))</f>
        <v/>
      </c>
      <c r="D237" s="15">
        <f>IF($A$237="","",MAX(0,People!$C$42-SUMIFS(Allocations!E$3:E$302,Allocations!$A$3:$A$302,$A$237,Allocations!$B$3:$B$302,"Time off")))</f>
        <v/>
      </c>
      <c r="E237" s="15">
        <f>IF($A$237="","",MAX(0,People!$C$42-SUMIFS(Allocations!F$3:F$302,Allocations!$A$3:$A$302,$A$237,Allocations!$B$3:$B$302,"Time off")))</f>
        <v/>
      </c>
      <c r="F237" s="15">
        <f>IF($A$237="","",MAX(0,People!$C$42-SUMIFS(Allocations!G$3:G$302,Allocations!$A$3:$A$302,$A$237,Allocations!$B$3:$B$302,"Time off")))</f>
        <v/>
      </c>
      <c r="G237" s="15">
        <f>IF($A$237="","",MAX(0,People!$C$42-SUMIFS(Allocations!H$3:H$302,Allocations!$A$3:$A$302,$A$237,Allocations!$B$3:$B$302,"Time off")))</f>
        <v/>
      </c>
      <c r="H237" s="15">
        <f>IF($A$237="","",MAX(0,People!$C$42-SUMIFS(Allocations!I$3:I$302,Allocations!$A$3:$A$302,$A$237,Allocations!$B$3:$B$302,"Time off")))</f>
        <v/>
      </c>
      <c r="I237" s="15">
        <f>IF($A$237="","",MAX(0,People!$C$42-SUMIFS(Allocations!J$3:J$302,Allocations!$A$3:$A$302,$A$237,Allocations!$B$3:$B$302,"Time off")))</f>
        <v/>
      </c>
      <c r="J237" s="15">
        <f>IF($A$237="","",MAX(0,People!$C$42-SUMIFS(Allocations!K$3:K$302,Allocations!$A$3:$A$302,$A$237,Allocations!$B$3:$B$302,"Time off")))</f>
        <v/>
      </c>
      <c r="K237" s="15">
        <f>IF($A$237="","",MAX(0,People!$C$42-SUMIFS(Allocations!L$3:L$302,Allocations!$A$3:$A$302,$A$237,Allocations!$B$3:$B$302,"Time off")))</f>
        <v/>
      </c>
      <c r="L237" s="15">
        <f>IF($A$237="","",MAX(0,People!$C$42-SUMIFS(Allocations!M$3:M$302,Allocations!$A$3:$A$302,$A$237,Allocations!$B$3:$B$302,"Time off")))</f>
        <v/>
      </c>
      <c r="M237" s="15">
        <f>IF($A$237="","",MAX(0,People!$C$42-SUMIFS(Allocations!N$3:N$302,Allocations!$A$3:$A$302,$A$237,Allocations!$B$3:$B$302,"Time off")))</f>
        <v/>
      </c>
      <c r="N237" s="15">
        <f>IF($A$237="","",MAX(0,People!$C$42-SUMIFS(Allocations!O$3:O$302,Allocations!$A$3:$A$302,$A$237,Allocations!$B$3:$B$302,"Time off")))</f>
        <v/>
      </c>
    </row>
    <row r="238">
      <c r="B238">
        <f>IF($A$237="","","Allocated")</f>
        <v/>
      </c>
      <c r="C238" s="15">
        <f>IF($A$237="","",SUMIFS(Allocations!D$3:D$302,Allocations!$A$3:$A$302,$A$237)-SUMIFS(Allocations!D$3:D$302,Allocations!$A$3:$A$302,$A$237,Allocations!$B$3:$B$302,"Time off"))</f>
        <v/>
      </c>
      <c r="D238" s="15">
        <f>IF($A$237="","",SUMIFS(Allocations!E$3:E$302,Allocations!$A$3:$A$302,$A$237)-SUMIFS(Allocations!E$3:E$302,Allocations!$A$3:$A$302,$A$237,Allocations!$B$3:$B$302,"Time off"))</f>
        <v/>
      </c>
      <c r="E238" s="15">
        <f>IF($A$237="","",SUMIFS(Allocations!F$3:F$302,Allocations!$A$3:$A$302,$A$237)-SUMIFS(Allocations!F$3:F$302,Allocations!$A$3:$A$302,$A$237,Allocations!$B$3:$B$302,"Time off"))</f>
        <v/>
      </c>
      <c r="F238" s="15">
        <f>IF($A$237="","",SUMIFS(Allocations!G$3:G$302,Allocations!$A$3:$A$302,$A$237)-SUMIFS(Allocations!G$3:G$302,Allocations!$A$3:$A$302,$A$237,Allocations!$B$3:$B$302,"Time off"))</f>
        <v/>
      </c>
      <c r="G238" s="15">
        <f>IF($A$237="","",SUMIFS(Allocations!H$3:H$302,Allocations!$A$3:$A$302,$A$237)-SUMIFS(Allocations!H$3:H$302,Allocations!$A$3:$A$302,$A$237,Allocations!$B$3:$B$302,"Time off"))</f>
        <v/>
      </c>
      <c r="H238" s="15">
        <f>IF($A$237="","",SUMIFS(Allocations!I$3:I$302,Allocations!$A$3:$A$302,$A$237)-SUMIFS(Allocations!I$3:I$302,Allocations!$A$3:$A$302,$A$237,Allocations!$B$3:$B$302,"Time off"))</f>
        <v/>
      </c>
      <c r="I238" s="15">
        <f>IF($A$237="","",SUMIFS(Allocations!J$3:J$302,Allocations!$A$3:$A$302,$A$237)-SUMIFS(Allocations!J$3:J$302,Allocations!$A$3:$A$302,$A$237,Allocations!$B$3:$B$302,"Time off"))</f>
        <v/>
      </c>
      <c r="J238" s="15">
        <f>IF($A$237="","",SUMIFS(Allocations!K$3:K$302,Allocations!$A$3:$A$302,$A$237)-SUMIFS(Allocations!K$3:K$302,Allocations!$A$3:$A$302,$A$237,Allocations!$B$3:$B$302,"Time off"))</f>
        <v/>
      </c>
      <c r="K238" s="15">
        <f>IF($A$237="","",SUMIFS(Allocations!L$3:L$302,Allocations!$A$3:$A$302,$A$237)-SUMIFS(Allocations!L$3:L$302,Allocations!$A$3:$A$302,$A$237,Allocations!$B$3:$B$302,"Time off"))</f>
        <v/>
      </c>
      <c r="L238" s="15">
        <f>IF($A$237="","",SUMIFS(Allocations!M$3:M$302,Allocations!$A$3:$A$302,$A$237)-SUMIFS(Allocations!M$3:M$302,Allocations!$A$3:$A$302,$A$237,Allocations!$B$3:$B$302,"Time off"))</f>
        <v/>
      </c>
      <c r="M238" s="15">
        <f>IF($A$237="","",SUMIFS(Allocations!N$3:N$302,Allocations!$A$3:$A$302,$A$237)-SUMIFS(Allocations!N$3:N$302,Allocations!$A$3:$A$302,$A$237,Allocations!$B$3:$B$302,"Time off"))</f>
        <v/>
      </c>
      <c r="N238" s="15">
        <f>IF($A$237="","",SUMIFS(Allocations!O$3:O$302,Allocations!$A$3:$A$302,$A$237)-SUMIFS(Allocations!O$3:O$302,Allocations!$A$3:$A$302,$A$237,Allocations!$B$3:$B$302,"Time off"))</f>
        <v/>
      </c>
    </row>
    <row r="239">
      <c r="B239">
        <f>IF($A$237="","","Confirmed")</f>
        <v/>
      </c>
      <c r="C239" s="15">
        <f>IF($A$237="","",SUMIFS(Allocations!D$3:D$302,Allocations!$A$3:$A$302,$A$237,Allocations!$C$3:$C$302,"Confirmed"))</f>
        <v/>
      </c>
      <c r="D239" s="15">
        <f>IF($A$237="","",SUMIFS(Allocations!E$3:E$302,Allocations!$A$3:$A$302,$A$237,Allocations!$C$3:$C$302,"Confirmed"))</f>
        <v/>
      </c>
      <c r="E239" s="15">
        <f>IF($A$237="","",SUMIFS(Allocations!F$3:F$302,Allocations!$A$3:$A$302,$A$237,Allocations!$C$3:$C$302,"Confirmed"))</f>
        <v/>
      </c>
      <c r="F239" s="15">
        <f>IF($A$237="","",SUMIFS(Allocations!G$3:G$302,Allocations!$A$3:$A$302,$A$237,Allocations!$C$3:$C$302,"Confirmed"))</f>
        <v/>
      </c>
      <c r="G239" s="15">
        <f>IF($A$237="","",SUMIFS(Allocations!H$3:H$302,Allocations!$A$3:$A$302,$A$237,Allocations!$C$3:$C$302,"Confirmed"))</f>
        <v/>
      </c>
      <c r="H239" s="15">
        <f>IF($A$237="","",SUMIFS(Allocations!I$3:I$302,Allocations!$A$3:$A$302,$A$237,Allocations!$C$3:$C$302,"Confirmed"))</f>
        <v/>
      </c>
      <c r="I239" s="15">
        <f>IF($A$237="","",SUMIFS(Allocations!J$3:J$302,Allocations!$A$3:$A$302,$A$237,Allocations!$C$3:$C$302,"Confirmed"))</f>
        <v/>
      </c>
      <c r="J239" s="15">
        <f>IF($A$237="","",SUMIFS(Allocations!K$3:K$302,Allocations!$A$3:$A$302,$A$237,Allocations!$C$3:$C$302,"Confirmed"))</f>
        <v/>
      </c>
      <c r="K239" s="15">
        <f>IF($A$237="","",SUMIFS(Allocations!L$3:L$302,Allocations!$A$3:$A$302,$A$237,Allocations!$C$3:$C$302,"Confirmed"))</f>
        <v/>
      </c>
      <c r="L239" s="15">
        <f>IF($A$237="","",SUMIFS(Allocations!M$3:M$302,Allocations!$A$3:$A$302,$A$237,Allocations!$C$3:$C$302,"Confirmed"))</f>
        <v/>
      </c>
      <c r="M239" s="15">
        <f>IF($A$237="","",SUMIFS(Allocations!N$3:N$302,Allocations!$A$3:$A$302,$A$237,Allocations!$C$3:$C$302,"Confirmed"))</f>
        <v/>
      </c>
      <c r="N239" s="15">
        <f>IF($A$237="","",SUMIFS(Allocations!O$3:O$302,Allocations!$A$3:$A$302,$A$237,Allocations!$C$3:$C$302,"Confirmed"))</f>
        <v/>
      </c>
    </row>
    <row r="240">
      <c r="B240">
        <f>IF($A$237="","","% allocated")</f>
        <v/>
      </c>
      <c r="C240" s="16">
        <f>IF($A$237="","",IF(C237=0,"",C238/C237))</f>
        <v/>
      </c>
      <c r="D240" s="16">
        <f>IF($A$237="","",IF(D237=0,"",D238/D237))</f>
        <v/>
      </c>
      <c r="E240" s="16">
        <f>IF($A$237="","",IF(E237=0,"",E238/E237))</f>
        <v/>
      </c>
      <c r="F240" s="16">
        <f>IF($A$237="","",IF(F237=0,"",F238/F237))</f>
        <v/>
      </c>
      <c r="G240" s="16">
        <f>IF($A$237="","",IF(G237=0,"",G238/G237))</f>
        <v/>
      </c>
      <c r="H240" s="16">
        <f>IF($A$237="","",IF(H237=0,"",H238/H237))</f>
        <v/>
      </c>
      <c r="I240" s="16">
        <f>IF($A$237="","",IF(I237=0,"",I238/I237))</f>
        <v/>
      </c>
      <c r="J240" s="16">
        <f>IF($A$237="","",IF(J237=0,"",J238/J237))</f>
        <v/>
      </c>
      <c r="K240" s="16">
        <f>IF($A$237="","",IF(K237=0,"",K238/K237))</f>
        <v/>
      </c>
      <c r="L240" s="16">
        <f>IF($A$237="","",IF(L237=0,"",L238/L237))</f>
        <v/>
      </c>
      <c r="M240" s="16">
        <f>IF($A$237="","",IF(M237=0,"",M238/M237))</f>
        <v/>
      </c>
      <c r="N240" s="16">
        <f>IF($A$237="","",IF(N237=0,"",N238/N237))</f>
        <v/>
      </c>
    </row>
    <row r="241">
      <c r="B241">
        <f>IF($A$237="","","Status")</f>
        <v/>
      </c>
      <c r="C241">
        <f>IF($A$237="","",IF(C237=0,IF(C238&gt;0,"Booked while off","Off"),IF(C240&gt;OverAbove,"Over",IF(C240&lt;UnderBelow,"Under","OK"))))</f>
        <v/>
      </c>
      <c r="D241">
        <f>IF($A$237="","",IF(D237=0,IF(D238&gt;0,"Booked while off","Off"),IF(D240&gt;OverAbove,"Over",IF(D240&lt;UnderBelow,"Under","OK"))))</f>
        <v/>
      </c>
      <c r="E241">
        <f>IF($A$237="","",IF(E237=0,IF(E238&gt;0,"Booked while off","Off"),IF(E240&gt;OverAbove,"Over",IF(E240&lt;UnderBelow,"Under","OK"))))</f>
        <v/>
      </c>
      <c r="F241">
        <f>IF($A$237="","",IF(F237=0,IF(F238&gt;0,"Booked while off","Off"),IF(F240&gt;OverAbove,"Over",IF(F240&lt;UnderBelow,"Under","OK"))))</f>
        <v/>
      </c>
      <c r="G241">
        <f>IF($A$237="","",IF(G237=0,IF(G238&gt;0,"Booked while off","Off"),IF(G240&gt;OverAbove,"Over",IF(G240&lt;UnderBelow,"Under","OK"))))</f>
        <v/>
      </c>
      <c r="H241">
        <f>IF($A$237="","",IF(H237=0,IF(H238&gt;0,"Booked while off","Off"),IF(H240&gt;OverAbove,"Over",IF(H240&lt;UnderBelow,"Under","OK"))))</f>
        <v/>
      </c>
      <c r="I241">
        <f>IF($A$237="","",IF(I237=0,IF(I238&gt;0,"Booked while off","Off"),IF(I240&gt;OverAbove,"Over",IF(I240&lt;UnderBelow,"Under","OK"))))</f>
        <v/>
      </c>
      <c r="J241">
        <f>IF($A$237="","",IF(J237=0,IF(J238&gt;0,"Booked while off","Off"),IF(J240&gt;OverAbove,"Over",IF(J240&lt;UnderBelow,"Under","OK"))))</f>
        <v/>
      </c>
      <c r="K241">
        <f>IF($A$237="","",IF(K237=0,IF(K238&gt;0,"Booked while off","Off"),IF(K240&gt;OverAbove,"Over",IF(K240&lt;UnderBelow,"Under","OK"))))</f>
        <v/>
      </c>
      <c r="L241">
        <f>IF($A$237="","",IF(L237=0,IF(L238&gt;0,"Booked while off","Off"),IF(L240&gt;OverAbove,"Over",IF(L240&lt;UnderBelow,"Under","OK"))))</f>
        <v/>
      </c>
      <c r="M241">
        <f>IF($A$237="","",IF(M237=0,IF(M238&gt;0,"Booked while off","Off"),IF(M240&gt;OverAbove,"Over",IF(M240&lt;UnderBelow,"Under","OK"))))</f>
        <v/>
      </c>
      <c r="N241">
        <f>IF($A$237="","",IF(N237=0,IF(N238&gt;0,"Booked while off","Off"),IF(N240&gt;OverAbove,"Over",IF(N240&lt;UnderBelow,"Under","OK"))))</f>
        <v/>
      </c>
    </row>
    <row r="242"/>
    <row r="243">
      <c r="A243" s="2">
        <f>IF(People!$A$43="","",People!$A$43)</f>
        <v/>
      </c>
      <c r="B243">
        <f>IF($A$243="","","Available")</f>
        <v/>
      </c>
      <c r="C243" s="15">
        <f>IF($A$243="","",MAX(0,People!$C$43-SUMIFS(Allocations!D$3:D$302,Allocations!$A$3:$A$302,$A$243,Allocations!$B$3:$B$302,"Time off")))</f>
        <v/>
      </c>
      <c r="D243" s="15">
        <f>IF($A$243="","",MAX(0,People!$C$43-SUMIFS(Allocations!E$3:E$302,Allocations!$A$3:$A$302,$A$243,Allocations!$B$3:$B$302,"Time off")))</f>
        <v/>
      </c>
      <c r="E243" s="15">
        <f>IF($A$243="","",MAX(0,People!$C$43-SUMIFS(Allocations!F$3:F$302,Allocations!$A$3:$A$302,$A$243,Allocations!$B$3:$B$302,"Time off")))</f>
        <v/>
      </c>
      <c r="F243" s="15">
        <f>IF($A$243="","",MAX(0,People!$C$43-SUMIFS(Allocations!G$3:G$302,Allocations!$A$3:$A$302,$A$243,Allocations!$B$3:$B$302,"Time off")))</f>
        <v/>
      </c>
      <c r="G243" s="15">
        <f>IF($A$243="","",MAX(0,People!$C$43-SUMIFS(Allocations!H$3:H$302,Allocations!$A$3:$A$302,$A$243,Allocations!$B$3:$B$302,"Time off")))</f>
        <v/>
      </c>
      <c r="H243" s="15">
        <f>IF($A$243="","",MAX(0,People!$C$43-SUMIFS(Allocations!I$3:I$302,Allocations!$A$3:$A$302,$A$243,Allocations!$B$3:$B$302,"Time off")))</f>
        <v/>
      </c>
      <c r="I243" s="15">
        <f>IF($A$243="","",MAX(0,People!$C$43-SUMIFS(Allocations!J$3:J$302,Allocations!$A$3:$A$302,$A$243,Allocations!$B$3:$B$302,"Time off")))</f>
        <v/>
      </c>
      <c r="J243" s="15">
        <f>IF($A$243="","",MAX(0,People!$C$43-SUMIFS(Allocations!K$3:K$302,Allocations!$A$3:$A$302,$A$243,Allocations!$B$3:$B$302,"Time off")))</f>
        <v/>
      </c>
      <c r="K243" s="15">
        <f>IF($A$243="","",MAX(0,People!$C$43-SUMIFS(Allocations!L$3:L$302,Allocations!$A$3:$A$302,$A$243,Allocations!$B$3:$B$302,"Time off")))</f>
        <v/>
      </c>
      <c r="L243" s="15">
        <f>IF($A$243="","",MAX(0,People!$C$43-SUMIFS(Allocations!M$3:M$302,Allocations!$A$3:$A$302,$A$243,Allocations!$B$3:$B$302,"Time off")))</f>
        <v/>
      </c>
      <c r="M243" s="15">
        <f>IF($A$243="","",MAX(0,People!$C$43-SUMIFS(Allocations!N$3:N$302,Allocations!$A$3:$A$302,$A$243,Allocations!$B$3:$B$302,"Time off")))</f>
        <v/>
      </c>
      <c r="N243" s="15">
        <f>IF($A$243="","",MAX(0,People!$C$43-SUMIFS(Allocations!O$3:O$302,Allocations!$A$3:$A$302,$A$243,Allocations!$B$3:$B$302,"Time off")))</f>
        <v/>
      </c>
    </row>
    <row r="244">
      <c r="B244">
        <f>IF($A$243="","","Allocated")</f>
        <v/>
      </c>
      <c r="C244" s="15">
        <f>IF($A$243="","",SUMIFS(Allocations!D$3:D$302,Allocations!$A$3:$A$302,$A$243)-SUMIFS(Allocations!D$3:D$302,Allocations!$A$3:$A$302,$A$243,Allocations!$B$3:$B$302,"Time off"))</f>
        <v/>
      </c>
      <c r="D244" s="15">
        <f>IF($A$243="","",SUMIFS(Allocations!E$3:E$302,Allocations!$A$3:$A$302,$A$243)-SUMIFS(Allocations!E$3:E$302,Allocations!$A$3:$A$302,$A$243,Allocations!$B$3:$B$302,"Time off"))</f>
        <v/>
      </c>
      <c r="E244" s="15">
        <f>IF($A$243="","",SUMIFS(Allocations!F$3:F$302,Allocations!$A$3:$A$302,$A$243)-SUMIFS(Allocations!F$3:F$302,Allocations!$A$3:$A$302,$A$243,Allocations!$B$3:$B$302,"Time off"))</f>
        <v/>
      </c>
      <c r="F244" s="15">
        <f>IF($A$243="","",SUMIFS(Allocations!G$3:G$302,Allocations!$A$3:$A$302,$A$243)-SUMIFS(Allocations!G$3:G$302,Allocations!$A$3:$A$302,$A$243,Allocations!$B$3:$B$302,"Time off"))</f>
        <v/>
      </c>
      <c r="G244" s="15">
        <f>IF($A$243="","",SUMIFS(Allocations!H$3:H$302,Allocations!$A$3:$A$302,$A$243)-SUMIFS(Allocations!H$3:H$302,Allocations!$A$3:$A$302,$A$243,Allocations!$B$3:$B$302,"Time off"))</f>
        <v/>
      </c>
      <c r="H244" s="15">
        <f>IF($A$243="","",SUMIFS(Allocations!I$3:I$302,Allocations!$A$3:$A$302,$A$243)-SUMIFS(Allocations!I$3:I$302,Allocations!$A$3:$A$302,$A$243,Allocations!$B$3:$B$302,"Time off"))</f>
        <v/>
      </c>
      <c r="I244" s="15">
        <f>IF($A$243="","",SUMIFS(Allocations!J$3:J$302,Allocations!$A$3:$A$302,$A$243)-SUMIFS(Allocations!J$3:J$302,Allocations!$A$3:$A$302,$A$243,Allocations!$B$3:$B$302,"Time off"))</f>
        <v/>
      </c>
      <c r="J244" s="15">
        <f>IF($A$243="","",SUMIFS(Allocations!K$3:K$302,Allocations!$A$3:$A$302,$A$243)-SUMIFS(Allocations!K$3:K$302,Allocations!$A$3:$A$302,$A$243,Allocations!$B$3:$B$302,"Time off"))</f>
        <v/>
      </c>
      <c r="K244" s="15">
        <f>IF($A$243="","",SUMIFS(Allocations!L$3:L$302,Allocations!$A$3:$A$302,$A$243)-SUMIFS(Allocations!L$3:L$302,Allocations!$A$3:$A$302,$A$243,Allocations!$B$3:$B$302,"Time off"))</f>
        <v/>
      </c>
      <c r="L244" s="15">
        <f>IF($A$243="","",SUMIFS(Allocations!M$3:M$302,Allocations!$A$3:$A$302,$A$243)-SUMIFS(Allocations!M$3:M$302,Allocations!$A$3:$A$302,$A$243,Allocations!$B$3:$B$302,"Time off"))</f>
        <v/>
      </c>
      <c r="M244" s="15">
        <f>IF($A$243="","",SUMIFS(Allocations!N$3:N$302,Allocations!$A$3:$A$302,$A$243)-SUMIFS(Allocations!N$3:N$302,Allocations!$A$3:$A$302,$A$243,Allocations!$B$3:$B$302,"Time off"))</f>
        <v/>
      </c>
      <c r="N244" s="15">
        <f>IF($A$243="","",SUMIFS(Allocations!O$3:O$302,Allocations!$A$3:$A$302,$A$243)-SUMIFS(Allocations!O$3:O$302,Allocations!$A$3:$A$302,$A$243,Allocations!$B$3:$B$302,"Time off"))</f>
        <v/>
      </c>
    </row>
    <row r="245">
      <c r="B245">
        <f>IF($A$243="","","Confirmed")</f>
        <v/>
      </c>
      <c r="C245" s="15">
        <f>IF($A$243="","",SUMIFS(Allocations!D$3:D$302,Allocations!$A$3:$A$302,$A$243,Allocations!$C$3:$C$302,"Confirmed"))</f>
        <v/>
      </c>
      <c r="D245" s="15">
        <f>IF($A$243="","",SUMIFS(Allocations!E$3:E$302,Allocations!$A$3:$A$302,$A$243,Allocations!$C$3:$C$302,"Confirmed"))</f>
        <v/>
      </c>
      <c r="E245" s="15">
        <f>IF($A$243="","",SUMIFS(Allocations!F$3:F$302,Allocations!$A$3:$A$302,$A$243,Allocations!$C$3:$C$302,"Confirmed"))</f>
        <v/>
      </c>
      <c r="F245" s="15">
        <f>IF($A$243="","",SUMIFS(Allocations!G$3:G$302,Allocations!$A$3:$A$302,$A$243,Allocations!$C$3:$C$302,"Confirmed"))</f>
        <v/>
      </c>
      <c r="G245" s="15">
        <f>IF($A$243="","",SUMIFS(Allocations!H$3:H$302,Allocations!$A$3:$A$302,$A$243,Allocations!$C$3:$C$302,"Confirmed"))</f>
        <v/>
      </c>
      <c r="H245" s="15">
        <f>IF($A$243="","",SUMIFS(Allocations!I$3:I$302,Allocations!$A$3:$A$302,$A$243,Allocations!$C$3:$C$302,"Confirmed"))</f>
        <v/>
      </c>
      <c r="I245" s="15">
        <f>IF($A$243="","",SUMIFS(Allocations!J$3:J$302,Allocations!$A$3:$A$302,$A$243,Allocations!$C$3:$C$302,"Confirmed"))</f>
        <v/>
      </c>
      <c r="J245" s="15">
        <f>IF($A$243="","",SUMIFS(Allocations!K$3:K$302,Allocations!$A$3:$A$302,$A$243,Allocations!$C$3:$C$302,"Confirmed"))</f>
        <v/>
      </c>
      <c r="K245" s="15">
        <f>IF($A$243="","",SUMIFS(Allocations!L$3:L$302,Allocations!$A$3:$A$302,$A$243,Allocations!$C$3:$C$302,"Confirmed"))</f>
        <v/>
      </c>
      <c r="L245" s="15">
        <f>IF($A$243="","",SUMIFS(Allocations!M$3:M$302,Allocations!$A$3:$A$302,$A$243,Allocations!$C$3:$C$302,"Confirmed"))</f>
        <v/>
      </c>
      <c r="M245" s="15">
        <f>IF($A$243="","",SUMIFS(Allocations!N$3:N$302,Allocations!$A$3:$A$302,$A$243,Allocations!$C$3:$C$302,"Confirmed"))</f>
        <v/>
      </c>
      <c r="N245" s="15">
        <f>IF($A$243="","",SUMIFS(Allocations!O$3:O$302,Allocations!$A$3:$A$302,$A$243,Allocations!$C$3:$C$302,"Confirmed"))</f>
        <v/>
      </c>
    </row>
    <row r="246">
      <c r="B246">
        <f>IF($A$243="","","% allocated")</f>
        <v/>
      </c>
      <c r="C246" s="16">
        <f>IF($A$243="","",IF(C243=0,"",C244/C243))</f>
        <v/>
      </c>
      <c r="D246" s="16">
        <f>IF($A$243="","",IF(D243=0,"",D244/D243))</f>
        <v/>
      </c>
      <c r="E246" s="16">
        <f>IF($A$243="","",IF(E243=0,"",E244/E243))</f>
        <v/>
      </c>
      <c r="F246" s="16">
        <f>IF($A$243="","",IF(F243=0,"",F244/F243))</f>
        <v/>
      </c>
      <c r="G246" s="16">
        <f>IF($A$243="","",IF(G243=0,"",G244/G243))</f>
        <v/>
      </c>
      <c r="H246" s="16">
        <f>IF($A$243="","",IF(H243=0,"",H244/H243))</f>
        <v/>
      </c>
      <c r="I246" s="16">
        <f>IF($A$243="","",IF(I243=0,"",I244/I243))</f>
        <v/>
      </c>
      <c r="J246" s="16">
        <f>IF($A$243="","",IF(J243=0,"",J244/J243))</f>
        <v/>
      </c>
      <c r="K246" s="16">
        <f>IF($A$243="","",IF(K243=0,"",K244/K243))</f>
        <v/>
      </c>
      <c r="L246" s="16">
        <f>IF($A$243="","",IF(L243=0,"",L244/L243))</f>
        <v/>
      </c>
      <c r="M246" s="16">
        <f>IF($A$243="","",IF(M243=0,"",M244/M243))</f>
        <v/>
      </c>
      <c r="N246" s="16">
        <f>IF($A$243="","",IF(N243=0,"",N244/N243))</f>
        <v/>
      </c>
    </row>
    <row r="247">
      <c r="B247">
        <f>IF($A$243="","","Status")</f>
        <v/>
      </c>
      <c r="C247">
        <f>IF($A$243="","",IF(C243=0,IF(C244&gt;0,"Booked while off","Off"),IF(C246&gt;OverAbove,"Over",IF(C246&lt;UnderBelow,"Under","OK"))))</f>
        <v/>
      </c>
      <c r="D247">
        <f>IF($A$243="","",IF(D243=0,IF(D244&gt;0,"Booked while off","Off"),IF(D246&gt;OverAbove,"Over",IF(D246&lt;UnderBelow,"Under","OK"))))</f>
        <v/>
      </c>
      <c r="E247">
        <f>IF($A$243="","",IF(E243=0,IF(E244&gt;0,"Booked while off","Off"),IF(E246&gt;OverAbove,"Over",IF(E246&lt;UnderBelow,"Under","OK"))))</f>
        <v/>
      </c>
      <c r="F247">
        <f>IF($A$243="","",IF(F243=0,IF(F244&gt;0,"Booked while off","Off"),IF(F246&gt;OverAbove,"Over",IF(F246&lt;UnderBelow,"Under","OK"))))</f>
        <v/>
      </c>
      <c r="G247">
        <f>IF($A$243="","",IF(G243=0,IF(G244&gt;0,"Booked while off","Off"),IF(G246&gt;OverAbove,"Over",IF(G246&lt;UnderBelow,"Under","OK"))))</f>
        <v/>
      </c>
      <c r="H247">
        <f>IF($A$243="","",IF(H243=0,IF(H244&gt;0,"Booked while off","Off"),IF(H246&gt;OverAbove,"Over",IF(H246&lt;UnderBelow,"Under","OK"))))</f>
        <v/>
      </c>
      <c r="I247">
        <f>IF($A$243="","",IF(I243=0,IF(I244&gt;0,"Booked while off","Off"),IF(I246&gt;OverAbove,"Over",IF(I246&lt;UnderBelow,"Under","OK"))))</f>
        <v/>
      </c>
      <c r="J247">
        <f>IF($A$243="","",IF(J243=0,IF(J244&gt;0,"Booked while off","Off"),IF(J246&gt;OverAbove,"Over",IF(J246&lt;UnderBelow,"Under","OK"))))</f>
        <v/>
      </c>
      <c r="K247">
        <f>IF($A$243="","",IF(K243=0,IF(K244&gt;0,"Booked while off","Off"),IF(K246&gt;OverAbove,"Over",IF(K246&lt;UnderBelow,"Under","OK"))))</f>
        <v/>
      </c>
      <c r="L247">
        <f>IF($A$243="","",IF(L243=0,IF(L244&gt;0,"Booked while off","Off"),IF(L246&gt;OverAbove,"Over",IF(L246&lt;UnderBelow,"Under","OK"))))</f>
        <v/>
      </c>
      <c r="M247">
        <f>IF($A$243="","",IF(M243=0,IF(M244&gt;0,"Booked while off","Off"),IF(M246&gt;OverAbove,"Over",IF(M246&lt;UnderBelow,"Under","OK"))))</f>
        <v/>
      </c>
      <c r="N247">
        <f>IF($A$243="","",IF(N243=0,IF(N244&gt;0,"Booked while off","Off"),IF(N246&gt;OverAbove,"Over",IF(N246&lt;UnderBelow,"Under","OK"))))</f>
        <v/>
      </c>
    </row>
    <row r="248"/>
    <row r="249">
      <c r="A249" s="2">
        <f>IF(People!$A$44="","",People!$A$44)</f>
        <v/>
      </c>
      <c r="B249">
        <f>IF($A$249="","","Available")</f>
        <v/>
      </c>
      <c r="C249" s="15">
        <f>IF($A$249="","",MAX(0,People!$C$44-SUMIFS(Allocations!D$3:D$302,Allocations!$A$3:$A$302,$A$249,Allocations!$B$3:$B$302,"Time off")))</f>
        <v/>
      </c>
      <c r="D249" s="15">
        <f>IF($A$249="","",MAX(0,People!$C$44-SUMIFS(Allocations!E$3:E$302,Allocations!$A$3:$A$302,$A$249,Allocations!$B$3:$B$302,"Time off")))</f>
        <v/>
      </c>
      <c r="E249" s="15">
        <f>IF($A$249="","",MAX(0,People!$C$44-SUMIFS(Allocations!F$3:F$302,Allocations!$A$3:$A$302,$A$249,Allocations!$B$3:$B$302,"Time off")))</f>
        <v/>
      </c>
      <c r="F249" s="15">
        <f>IF($A$249="","",MAX(0,People!$C$44-SUMIFS(Allocations!G$3:G$302,Allocations!$A$3:$A$302,$A$249,Allocations!$B$3:$B$302,"Time off")))</f>
        <v/>
      </c>
      <c r="G249" s="15">
        <f>IF($A$249="","",MAX(0,People!$C$44-SUMIFS(Allocations!H$3:H$302,Allocations!$A$3:$A$302,$A$249,Allocations!$B$3:$B$302,"Time off")))</f>
        <v/>
      </c>
      <c r="H249" s="15">
        <f>IF($A$249="","",MAX(0,People!$C$44-SUMIFS(Allocations!I$3:I$302,Allocations!$A$3:$A$302,$A$249,Allocations!$B$3:$B$302,"Time off")))</f>
        <v/>
      </c>
      <c r="I249" s="15">
        <f>IF($A$249="","",MAX(0,People!$C$44-SUMIFS(Allocations!J$3:J$302,Allocations!$A$3:$A$302,$A$249,Allocations!$B$3:$B$302,"Time off")))</f>
        <v/>
      </c>
      <c r="J249" s="15">
        <f>IF($A$249="","",MAX(0,People!$C$44-SUMIFS(Allocations!K$3:K$302,Allocations!$A$3:$A$302,$A$249,Allocations!$B$3:$B$302,"Time off")))</f>
        <v/>
      </c>
      <c r="K249" s="15">
        <f>IF($A$249="","",MAX(0,People!$C$44-SUMIFS(Allocations!L$3:L$302,Allocations!$A$3:$A$302,$A$249,Allocations!$B$3:$B$302,"Time off")))</f>
        <v/>
      </c>
      <c r="L249" s="15">
        <f>IF($A$249="","",MAX(0,People!$C$44-SUMIFS(Allocations!M$3:M$302,Allocations!$A$3:$A$302,$A$249,Allocations!$B$3:$B$302,"Time off")))</f>
        <v/>
      </c>
      <c r="M249" s="15">
        <f>IF($A$249="","",MAX(0,People!$C$44-SUMIFS(Allocations!N$3:N$302,Allocations!$A$3:$A$302,$A$249,Allocations!$B$3:$B$302,"Time off")))</f>
        <v/>
      </c>
      <c r="N249" s="15">
        <f>IF($A$249="","",MAX(0,People!$C$44-SUMIFS(Allocations!O$3:O$302,Allocations!$A$3:$A$302,$A$249,Allocations!$B$3:$B$302,"Time off")))</f>
        <v/>
      </c>
    </row>
    <row r="250">
      <c r="B250">
        <f>IF($A$249="","","Allocated")</f>
        <v/>
      </c>
      <c r="C250" s="15">
        <f>IF($A$249="","",SUMIFS(Allocations!D$3:D$302,Allocations!$A$3:$A$302,$A$249)-SUMIFS(Allocations!D$3:D$302,Allocations!$A$3:$A$302,$A$249,Allocations!$B$3:$B$302,"Time off"))</f>
        <v/>
      </c>
      <c r="D250" s="15">
        <f>IF($A$249="","",SUMIFS(Allocations!E$3:E$302,Allocations!$A$3:$A$302,$A$249)-SUMIFS(Allocations!E$3:E$302,Allocations!$A$3:$A$302,$A$249,Allocations!$B$3:$B$302,"Time off"))</f>
        <v/>
      </c>
      <c r="E250" s="15">
        <f>IF($A$249="","",SUMIFS(Allocations!F$3:F$302,Allocations!$A$3:$A$302,$A$249)-SUMIFS(Allocations!F$3:F$302,Allocations!$A$3:$A$302,$A$249,Allocations!$B$3:$B$302,"Time off"))</f>
        <v/>
      </c>
      <c r="F250" s="15">
        <f>IF($A$249="","",SUMIFS(Allocations!G$3:G$302,Allocations!$A$3:$A$302,$A$249)-SUMIFS(Allocations!G$3:G$302,Allocations!$A$3:$A$302,$A$249,Allocations!$B$3:$B$302,"Time off"))</f>
        <v/>
      </c>
      <c r="G250" s="15">
        <f>IF($A$249="","",SUMIFS(Allocations!H$3:H$302,Allocations!$A$3:$A$302,$A$249)-SUMIFS(Allocations!H$3:H$302,Allocations!$A$3:$A$302,$A$249,Allocations!$B$3:$B$302,"Time off"))</f>
        <v/>
      </c>
      <c r="H250" s="15">
        <f>IF($A$249="","",SUMIFS(Allocations!I$3:I$302,Allocations!$A$3:$A$302,$A$249)-SUMIFS(Allocations!I$3:I$302,Allocations!$A$3:$A$302,$A$249,Allocations!$B$3:$B$302,"Time off"))</f>
        <v/>
      </c>
      <c r="I250" s="15">
        <f>IF($A$249="","",SUMIFS(Allocations!J$3:J$302,Allocations!$A$3:$A$302,$A$249)-SUMIFS(Allocations!J$3:J$302,Allocations!$A$3:$A$302,$A$249,Allocations!$B$3:$B$302,"Time off"))</f>
        <v/>
      </c>
      <c r="J250" s="15">
        <f>IF($A$249="","",SUMIFS(Allocations!K$3:K$302,Allocations!$A$3:$A$302,$A$249)-SUMIFS(Allocations!K$3:K$302,Allocations!$A$3:$A$302,$A$249,Allocations!$B$3:$B$302,"Time off"))</f>
        <v/>
      </c>
      <c r="K250" s="15">
        <f>IF($A$249="","",SUMIFS(Allocations!L$3:L$302,Allocations!$A$3:$A$302,$A$249)-SUMIFS(Allocations!L$3:L$302,Allocations!$A$3:$A$302,$A$249,Allocations!$B$3:$B$302,"Time off"))</f>
        <v/>
      </c>
      <c r="L250" s="15">
        <f>IF($A$249="","",SUMIFS(Allocations!M$3:M$302,Allocations!$A$3:$A$302,$A$249)-SUMIFS(Allocations!M$3:M$302,Allocations!$A$3:$A$302,$A$249,Allocations!$B$3:$B$302,"Time off"))</f>
        <v/>
      </c>
      <c r="M250" s="15">
        <f>IF($A$249="","",SUMIFS(Allocations!N$3:N$302,Allocations!$A$3:$A$302,$A$249)-SUMIFS(Allocations!N$3:N$302,Allocations!$A$3:$A$302,$A$249,Allocations!$B$3:$B$302,"Time off"))</f>
        <v/>
      </c>
      <c r="N250" s="15">
        <f>IF($A$249="","",SUMIFS(Allocations!O$3:O$302,Allocations!$A$3:$A$302,$A$249)-SUMIFS(Allocations!O$3:O$302,Allocations!$A$3:$A$302,$A$249,Allocations!$B$3:$B$302,"Time off"))</f>
        <v/>
      </c>
    </row>
    <row r="251">
      <c r="B251">
        <f>IF($A$249="","","Confirmed")</f>
        <v/>
      </c>
      <c r="C251" s="15">
        <f>IF($A$249="","",SUMIFS(Allocations!D$3:D$302,Allocations!$A$3:$A$302,$A$249,Allocations!$C$3:$C$302,"Confirmed"))</f>
        <v/>
      </c>
      <c r="D251" s="15">
        <f>IF($A$249="","",SUMIFS(Allocations!E$3:E$302,Allocations!$A$3:$A$302,$A$249,Allocations!$C$3:$C$302,"Confirmed"))</f>
        <v/>
      </c>
      <c r="E251" s="15">
        <f>IF($A$249="","",SUMIFS(Allocations!F$3:F$302,Allocations!$A$3:$A$302,$A$249,Allocations!$C$3:$C$302,"Confirmed"))</f>
        <v/>
      </c>
      <c r="F251" s="15">
        <f>IF($A$249="","",SUMIFS(Allocations!G$3:G$302,Allocations!$A$3:$A$302,$A$249,Allocations!$C$3:$C$302,"Confirmed"))</f>
        <v/>
      </c>
      <c r="G251" s="15">
        <f>IF($A$249="","",SUMIFS(Allocations!H$3:H$302,Allocations!$A$3:$A$302,$A$249,Allocations!$C$3:$C$302,"Confirmed"))</f>
        <v/>
      </c>
      <c r="H251" s="15">
        <f>IF($A$249="","",SUMIFS(Allocations!I$3:I$302,Allocations!$A$3:$A$302,$A$249,Allocations!$C$3:$C$302,"Confirmed"))</f>
        <v/>
      </c>
      <c r="I251" s="15">
        <f>IF($A$249="","",SUMIFS(Allocations!J$3:J$302,Allocations!$A$3:$A$302,$A$249,Allocations!$C$3:$C$302,"Confirmed"))</f>
        <v/>
      </c>
      <c r="J251" s="15">
        <f>IF($A$249="","",SUMIFS(Allocations!K$3:K$302,Allocations!$A$3:$A$302,$A$249,Allocations!$C$3:$C$302,"Confirmed"))</f>
        <v/>
      </c>
      <c r="K251" s="15">
        <f>IF($A$249="","",SUMIFS(Allocations!L$3:L$302,Allocations!$A$3:$A$302,$A$249,Allocations!$C$3:$C$302,"Confirmed"))</f>
        <v/>
      </c>
      <c r="L251" s="15">
        <f>IF($A$249="","",SUMIFS(Allocations!M$3:M$302,Allocations!$A$3:$A$302,$A$249,Allocations!$C$3:$C$302,"Confirmed"))</f>
        <v/>
      </c>
      <c r="M251" s="15">
        <f>IF($A$249="","",SUMIFS(Allocations!N$3:N$302,Allocations!$A$3:$A$302,$A$249,Allocations!$C$3:$C$302,"Confirmed"))</f>
        <v/>
      </c>
      <c r="N251" s="15">
        <f>IF($A$249="","",SUMIFS(Allocations!O$3:O$302,Allocations!$A$3:$A$302,$A$249,Allocations!$C$3:$C$302,"Confirmed"))</f>
        <v/>
      </c>
    </row>
    <row r="252">
      <c r="B252">
        <f>IF($A$249="","","% allocated")</f>
        <v/>
      </c>
      <c r="C252" s="16">
        <f>IF($A$249="","",IF(C249=0,"",C250/C249))</f>
        <v/>
      </c>
      <c r="D252" s="16">
        <f>IF($A$249="","",IF(D249=0,"",D250/D249))</f>
        <v/>
      </c>
      <c r="E252" s="16">
        <f>IF($A$249="","",IF(E249=0,"",E250/E249))</f>
        <v/>
      </c>
      <c r="F252" s="16">
        <f>IF($A$249="","",IF(F249=0,"",F250/F249))</f>
        <v/>
      </c>
      <c r="G252" s="16">
        <f>IF($A$249="","",IF(G249=0,"",G250/G249))</f>
        <v/>
      </c>
      <c r="H252" s="16">
        <f>IF($A$249="","",IF(H249=0,"",H250/H249))</f>
        <v/>
      </c>
      <c r="I252" s="16">
        <f>IF($A$249="","",IF(I249=0,"",I250/I249))</f>
        <v/>
      </c>
      <c r="J252" s="16">
        <f>IF($A$249="","",IF(J249=0,"",J250/J249))</f>
        <v/>
      </c>
      <c r="K252" s="16">
        <f>IF($A$249="","",IF(K249=0,"",K250/K249))</f>
        <v/>
      </c>
      <c r="L252" s="16">
        <f>IF($A$249="","",IF(L249=0,"",L250/L249))</f>
        <v/>
      </c>
      <c r="M252" s="16">
        <f>IF($A$249="","",IF(M249=0,"",M250/M249))</f>
        <v/>
      </c>
      <c r="N252" s="16">
        <f>IF($A$249="","",IF(N249=0,"",N250/N249))</f>
        <v/>
      </c>
    </row>
    <row r="253">
      <c r="B253">
        <f>IF($A$249="","","Status")</f>
        <v/>
      </c>
      <c r="C253">
        <f>IF($A$249="","",IF(C249=0,IF(C250&gt;0,"Booked while off","Off"),IF(C252&gt;OverAbove,"Over",IF(C252&lt;UnderBelow,"Under","OK"))))</f>
        <v/>
      </c>
      <c r="D253">
        <f>IF($A$249="","",IF(D249=0,IF(D250&gt;0,"Booked while off","Off"),IF(D252&gt;OverAbove,"Over",IF(D252&lt;UnderBelow,"Under","OK"))))</f>
        <v/>
      </c>
      <c r="E253">
        <f>IF($A$249="","",IF(E249=0,IF(E250&gt;0,"Booked while off","Off"),IF(E252&gt;OverAbove,"Over",IF(E252&lt;UnderBelow,"Under","OK"))))</f>
        <v/>
      </c>
      <c r="F253">
        <f>IF($A$249="","",IF(F249=0,IF(F250&gt;0,"Booked while off","Off"),IF(F252&gt;OverAbove,"Over",IF(F252&lt;UnderBelow,"Under","OK"))))</f>
        <v/>
      </c>
      <c r="G253">
        <f>IF($A$249="","",IF(G249=0,IF(G250&gt;0,"Booked while off","Off"),IF(G252&gt;OverAbove,"Over",IF(G252&lt;UnderBelow,"Under","OK"))))</f>
        <v/>
      </c>
      <c r="H253">
        <f>IF($A$249="","",IF(H249=0,IF(H250&gt;0,"Booked while off","Off"),IF(H252&gt;OverAbove,"Over",IF(H252&lt;UnderBelow,"Under","OK"))))</f>
        <v/>
      </c>
      <c r="I253">
        <f>IF($A$249="","",IF(I249=0,IF(I250&gt;0,"Booked while off","Off"),IF(I252&gt;OverAbove,"Over",IF(I252&lt;UnderBelow,"Under","OK"))))</f>
        <v/>
      </c>
      <c r="J253">
        <f>IF($A$249="","",IF(J249=0,IF(J250&gt;0,"Booked while off","Off"),IF(J252&gt;OverAbove,"Over",IF(J252&lt;UnderBelow,"Under","OK"))))</f>
        <v/>
      </c>
      <c r="K253">
        <f>IF($A$249="","",IF(K249=0,IF(K250&gt;0,"Booked while off","Off"),IF(K252&gt;OverAbove,"Over",IF(K252&lt;UnderBelow,"Under","OK"))))</f>
        <v/>
      </c>
      <c r="L253">
        <f>IF($A$249="","",IF(L249=0,IF(L250&gt;0,"Booked while off","Off"),IF(L252&gt;OverAbove,"Over",IF(L252&lt;UnderBelow,"Under","OK"))))</f>
        <v/>
      </c>
      <c r="M253">
        <f>IF($A$249="","",IF(M249=0,IF(M250&gt;0,"Booked while off","Off"),IF(M252&gt;OverAbove,"Over",IF(M252&lt;UnderBelow,"Under","OK"))))</f>
        <v/>
      </c>
      <c r="N253">
        <f>IF($A$249="","",IF(N249=0,IF(N250&gt;0,"Booked while off","Off"),IF(N252&gt;OverAbove,"Over",IF(N252&lt;UnderBelow,"Under","OK"))))</f>
        <v/>
      </c>
    </row>
    <row r="254"/>
    <row r="255">
      <c r="A255" s="2">
        <f>IF(People!$A$45="","",People!$A$45)</f>
        <v/>
      </c>
      <c r="B255">
        <f>IF($A$255="","","Available")</f>
        <v/>
      </c>
      <c r="C255" s="15">
        <f>IF($A$255="","",MAX(0,People!$C$45-SUMIFS(Allocations!D$3:D$302,Allocations!$A$3:$A$302,$A$255,Allocations!$B$3:$B$302,"Time off")))</f>
        <v/>
      </c>
      <c r="D255" s="15">
        <f>IF($A$255="","",MAX(0,People!$C$45-SUMIFS(Allocations!E$3:E$302,Allocations!$A$3:$A$302,$A$255,Allocations!$B$3:$B$302,"Time off")))</f>
        <v/>
      </c>
      <c r="E255" s="15">
        <f>IF($A$255="","",MAX(0,People!$C$45-SUMIFS(Allocations!F$3:F$302,Allocations!$A$3:$A$302,$A$255,Allocations!$B$3:$B$302,"Time off")))</f>
        <v/>
      </c>
      <c r="F255" s="15">
        <f>IF($A$255="","",MAX(0,People!$C$45-SUMIFS(Allocations!G$3:G$302,Allocations!$A$3:$A$302,$A$255,Allocations!$B$3:$B$302,"Time off")))</f>
        <v/>
      </c>
      <c r="G255" s="15">
        <f>IF($A$255="","",MAX(0,People!$C$45-SUMIFS(Allocations!H$3:H$302,Allocations!$A$3:$A$302,$A$255,Allocations!$B$3:$B$302,"Time off")))</f>
        <v/>
      </c>
      <c r="H255" s="15">
        <f>IF($A$255="","",MAX(0,People!$C$45-SUMIFS(Allocations!I$3:I$302,Allocations!$A$3:$A$302,$A$255,Allocations!$B$3:$B$302,"Time off")))</f>
        <v/>
      </c>
      <c r="I255" s="15">
        <f>IF($A$255="","",MAX(0,People!$C$45-SUMIFS(Allocations!J$3:J$302,Allocations!$A$3:$A$302,$A$255,Allocations!$B$3:$B$302,"Time off")))</f>
        <v/>
      </c>
      <c r="J255" s="15">
        <f>IF($A$255="","",MAX(0,People!$C$45-SUMIFS(Allocations!K$3:K$302,Allocations!$A$3:$A$302,$A$255,Allocations!$B$3:$B$302,"Time off")))</f>
        <v/>
      </c>
      <c r="K255" s="15">
        <f>IF($A$255="","",MAX(0,People!$C$45-SUMIFS(Allocations!L$3:L$302,Allocations!$A$3:$A$302,$A$255,Allocations!$B$3:$B$302,"Time off")))</f>
        <v/>
      </c>
      <c r="L255" s="15">
        <f>IF($A$255="","",MAX(0,People!$C$45-SUMIFS(Allocations!M$3:M$302,Allocations!$A$3:$A$302,$A$255,Allocations!$B$3:$B$302,"Time off")))</f>
        <v/>
      </c>
      <c r="M255" s="15">
        <f>IF($A$255="","",MAX(0,People!$C$45-SUMIFS(Allocations!N$3:N$302,Allocations!$A$3:$A$302,$A$255,Allocations!$B$3:$B$302,"Time off")))</f>
        <v/>
      </c>
      <c r="N255" s="15">
        <f>IF($A$255="","",MAX(0,People!$C$45-SUMIFS(Allocations!O$3:O$302,Allocations!$A$3:$A$302,$A$255,Allocations!$B$3:$B$302,"Time off")))</f>
        <v/>
      </c>
    </row>
    <row r="256">
      <c r="B256">
        <f>IF($A$255="","","Allocated")</f>
        <v/>
      </c>
      <c r="C256" s="15">
        <f>IF($A$255="","",SUMIFS(Allocations!D$3:D$302,Allocations!$A$3:$A$302,$A$255)-SUMIFS(Allocations!D$3:D$302,Allocations!$A$3:$A$302,$A$255,Allocations!$B$3:$B$302,"Time off"))</f>
        <v/>
      </c>
      <c r="D256" s="15">
        <f>IF($A$255="","",SUMIFS(Allocations!E$3:E$302,Allocations!$A$3:$A$302,$A$255)-SUMIFS(Allocations!E$3:E$302,Allocations!$A$3:$A$302,$A$255,Allocations!$B$3:$B$302,"Time off"))</f>
        <v/>
      </c>
      <c r="E256" s="15">
        <f>IF($A$255="","",SUMIFS(Allocations!F$3:F$302,Allocations!$A$3:$A$302,$A$255)-SUMIFS(Allocations!F$3:F$302,Allocations!$A$3:$A$302,$A$255,Allocations!$B$3:$B$302,"Time off"))</f>
        <v/>
      </c>
      <c r="F256" s="15">
        <f>IF($A$255="","",SUMIFS(Allocations!G$3:G$302,Allocations!$A$3:$A$302,$A$255)-SUMIFS(Allocations!G$3:G$302,Allocations!$A$3:$A$302,$A$255,Allocations!$B$3:$B$302,"Time off"))</f>
        <v/>
      </c>
      <c r="G256" s="15">
        <f>IF($A$255="","",SUMIFS(Allocations!H$3:H$302,Allocations!$A$3:$A$302,$A$255)-SUMIFS(Allocations!H$3:H$302,Allocations!$A$3:$A$302,$A$255,Allocations!$B$3:$B$302,"Time off"))</f>
        <v/>
      </c>
      <c r="H256" s="15">
        <f>IF($A$255="","",SUMIFS(Allocations!I$3:I$302,Allocations!$A$3:$A$302,$A$255)-SUMIFS(Allocations!I$3:I$302,Allocations!$A$3:$A$302,$A$255,Allocations!$B$3:$B$302,"Time off"))</f>
        <v/>
      </c>
      <c r="I256" s="15">
        <f>IF($A$255="","",SUMIFS(Allocations!J$3:J$302,Allocations!$A$3:$A$302,$A$255)-SUMIFS(Allocations!J$3:J$302,Allocations!$A$3:$A$302,$A$255,Allocations!$B$3:$B$302,"Time off"))</f>
        <v/>
      </c>
      <c r="J256" s="15">
        <f>IF($A$255="","",SUMIFS(Allocations!K$3:K$302,Allocations!$A$3:$A$302,$A$255)-SUMIFS(Allocations!K$3:K$302,Allocations!$A$3:$A$302,$A$255,Allocations!$B$3:$B$302,"Time off"))</f>
        <v/>
      </c>
      <c r="K256" s="15">
        <f>IF($A$255="","",SUMIFS(Allocations!L$3:L$302,Allocations!$A$3:$A$302,$A$255)-SUMIFS(Allocations!L$3:L$302,Allocations!$A$3:$A$302,$A$255,Allocations!$B$3:$B$302,"Time off"))</f>
        <v/>
      </c>
      <c r="L256" s="15">
        <f>IF($A$255="","",SUMIFS(Allocations!M$3:M$302,Allocations!$A$3:$A$302,$A$255)-SUMIFS(Allocations!M$3:M$302,Allocations!$A$3:$A$302,$A$255,Allocations!$B$3:$B$302,"Time off"))</f>
        <v/>
      </c>
      <c r="M256" s="15">
        <f>IF($A$255="","",SUMIFS(Allocations!N$3:N$302,Allocations!$A$3:$A$302,$A$255)-SUMIFS(Allocations!N$3:N$302,Allocations!$A$3:$A$302,$A$255,Allocations!$B$3:$B$302,"Time off"))</f>
        <v/>
      </c>
      <c r="N256" s="15">
        <f>IF($A$255="","",SUMIFS(Allocations!O$3:O$302,Allocations!$A$3:$A$302,$A$255)-SUMIFS(Allocations!O$3:O$302,Allocations!$A$3:$A$302,$A$255,Allocations!$B$3:$B$302,"Time off"))</f>
        <v/>
      </c>
    </row>
    <row r="257">
      <c r="B257">
        <f>IF($A$255="","","Confirmed")</f>
        <v/>
      </c>
      <c r="C257" s="15">
        <f>IF($A$255="","",SUMIFS(Allocations!D$3:D$302,Allocations!$A$3:$A$302,$A$255,Allocations!$C$3:$C$302,"Confirmed"))</f>
        <v/>
      </c>
      <c r="D257" s="15">
        <f>IF($A$255="","",SUMIFS(Allocations!E$3:E$302,Allocations!$A$3:$A$302,$A$255,Allocations!$C$3:$C$302,"Confirmed"))</f>
        <v/>
      </c>
      <c r="E257" s="15">
        <f>IF($A$255="","",SUMIFS(Allocations!F$3:F$302,Allocations!$A$3:$A$302,$A$255,Allocations!$C$3:$C$302,"Confirmed"))</f>
        <v/>
      </c>
      <c r="F257" s="15">
        <f>IF($A$255="","",SUMIFS(Allocations!G$3:G$302,Allocations!$A$3:$A$302,$A$255,Allocations!$C$3:$C$302,"Confirmed"))</f>
        <v/>
      </c>
      <c r="G257" s="15">
        <f>IF($A$255="","",SUMIFS(Allocations!H$3:H$302,Allocations!$A$3:$A$302,$A$255,Allocations!$C$3:$C$302,"Confirmed"))</f>
        <v/>
      </c>
      <c r="H257" s="15">
        <f>IF($A$255="","",SUMIFS(Allocations!I$3:I$302,Allocations!$A$3:$A$302,$A$255,Allocations!$C$3:$C$302,"Confirmed"))</f>
        <v/>
      </c>
      <c r="I257" s="15">
        <f>IF($A$255="","",SUMIFS(Allocations!J$3:J$302,Allocations!$A$3:$A$302,$A$255,Allocations!$C$3:$C$302,"Confirmed"))</f>
        <v/>
      </c>
      <c r="J257" s="15">
        <f>IF($A$255="","",SUMIFS(Allocations!K$3:K$302,Allocations!$A$3:$A$302,$A$255,Allocations!$C$3:$C$302,"Confirmed"))</f>
        <v/>
      </c>
      <c r="K257" s="15">
        <f>IF($A$255="","",SUMIFS(Allocations!L$3:L$302,Allocations!$A$3:$A$302,$A$255,Allocations!$C$3:$C$302,"Confirmed"))</f>
        <v/>
      </c>
      <c r="L257" s="15">
        <f>IF($A$255="","",SUMIFS(Allocations!M$3:M$302,Allocations!$A$3:$A$302,$A$255,Allocations!$C$3:$C$302,"Confirmed"))</f>
        <v/>
      </c>
      <c r="M257" s="15">
        <f>IF($A$255="","",SUMIFS(Allocations!N$3:N$302,Allocations!$A$3:$A$302,$A$255,Allocations!$C$3:$C$302,"Confirmed"))</f>
        <v/>
      </c>
      <c r="N257" s="15">
        <f>IF($A$255="","",SUMIFS(Allocations!O$3:O$302,Allocations!$A$3:$A$302,$A$255,Allocations!$C$3:$C$302,"Confirmed"))</f>
        <v/>
      </c>
    </row>
    <row r="258">
      <c r="B258">
        <f>IF($A$255="","","% allocated")</f>
        <v/>
      </c>
      <c r="C258" s="16">
        <f>IF($A$255="","",IF(C255=0,"",C256/C255))</f>
        <v/>
      </c>
      <c r="D258" s="16">
        <f>IF($A$255="","",IF(D255=0,"",D256/D255))</f>
        <v/>
      </c>
      <c r="E258" s="16">
        <f>IF($A$255="","",IF(E255=0,"",E256/E255))</f>
        <v/>
      </c>
      <c r="F258" s="16">
        <f>IF($A$255="","",IF(F255=0,"",F256/F255))</f>
        <v/>
      </c>
      <c r="G258" s="16">
        <f>IF($A$255="","",IF(G255=0,"",G256/G255))</f>
        <v/>
      </c>
      <c r="H258" s="16">
        <f>IF($A$255="","",IF(H255=0,"",H256/H255))</f>
        <v/>
      </c>
      <c r="I258" s="16">
        <f>IF($A$255="","",IF(I255=0,"",I256/I255))</f>
        <v/>
      </c>
      <c r="J258" s="16">
        <f>IF($A$255="","",IF(J255=0,"",J256/J255))</f>
        <v/>
      </c>
      <c r="K258" s="16">
        <f>IF($A$255="","",IF(K255=0,"",K256/K255))</f>
        <v/>
      </c>
      <c r="L258" s="16">
        <f>IF($A$255="","",IF(L255=0,"",L256/L255))</f>
        <v/>
      </c>
      <c r="M258" s="16">
        <f>IF($A$255="","",IF(M255=0,"",M256/M255))</f>
        <v/>
      </c>
      <c r="N258" s="16">
        <f>IF($A$255="","",IF(N255=0,"",N256/N255))</f>
        <v/>
      </c>
    </row>
    <row r="259">
      <c r="B259">
        <f>IF($A$255="","","Status")</f>
        <v/>
      </c>
      <c r="C259">
        <f>IF($A$255="","",IF(C255=0,IF(C256&gt;0,"Booked while off","Off"),IF(C258&gt;OverAbove,"Over",IF(C258&lt;UnderBelow,"Under","OK"))))</f>
        <v/>
      </c>
      <c r="D259">
        <f>IF($A$255="","",IF(D255=0,IF(D256&gt;0,"Booked while off","Off"),IF(D258&gt;OverAbove,"Over",IF(D258&lt;UnderBelow,"Under","OK"))))</f>
        <v/>
      </c>
      <c r="E259">
        <f>IF($A$255="","",IF(E255=0,IF(E256&gt;0,"Booked while off","Off"),IF(E258&gt;OverAbove,"Over",IF(E258&lt;UnderBelow,"Under","OK"))))</f>
        <v/>
      </c>
      <c r="F259">
        <f>IF($A$255="","",IF(F255=0,IF(F256&gt;0,"Booked while off","Off"),IF(F258&gt;OverAbove,"Over",IF(F258&lt;UnderBelow,"Under","OK"))))</f>
        <v/>
      </c>
      <c r="G259">
        <f>IF($A$255="","",IF(G255=0,IF(G256&gt;0,"Booked while off","Off"),IF(G258&gt;OverAbove,"Over",IF(G258&lt;UnderBelow,"Under","OK"))))</f>
        <v/>
      </c>
      <c r="H259">
        <f>IF($A$255="","",IF(H255=0,IF(H256&gt;0,"Booked while off","Off"),IF(H258&gt;OverAbove,"Over",IF(H258&lt;UnderBelow,"Under","OK"))))</f>
        <v/>
      </c>
      <c r="I259">
        <f>IF($A$255="","",IF(I255=0,IF(I256&gt;0,"Booked while off","Off"),IF(I258&gt;OverAbove,"Over",IF(I258&lt;UnderBelow,"Under","OK"))))</f>
        <v/>
      </c>
      <c r="J259">
        <f>IF($A$255="","",IF(J255=0,IF(J256&gt;0,"Booked while off","Off"),IF(J258&gt;OverAbove,"Over",IF(J258&lt;UnderBelow,"Under","OK"))))</f>
        <v/>
      </c>
      <c r="K259">
        <f>IF($A$255="","",IF(K255=0,IF(K256&gt;0,"Booked while off","Off"),IF(K258&gt;OverAbove,"Over",IF(K258&lt;UnderBelow,"Under","OK"))))</f>
        <v/>
      </c>
      <c r="L259">
        <f>IF($A$255="","",IF(L255=0,IF(L256&gt;0,"Booked while off","Off"),IF(L258&gt;OverAbove,"Over",IF(L258&lt;UnderBelow,"Under","OK"))))</f>
        <v/>
      </c>
      <c r="M259">
        <f>IF($A$255="","",IF(M255=0,IF(M256&gt;0,"Booked while off","Off"),IF(M258&gt;OverAbove,"Over",IF(M258&lt;UnderBelow,"Under","OK"))))</f>
        <v/>
      </c>
      <c r="N259">
        <f>IF($A$255="","",IF(N255=0,IF(N256&gt;0,"Booked while off","Off"),IF(N258&gt;OverAbove,"Over",IF(N258&lt;UnderBelow,"Under","OK"))))</f>
        <v/>
      </c>
    </row>
    <row r="260"/>
    <row r="261">
      <c r="A261" s="2">
        <f>IF(People!$A$46="","",People!$A$46)</f>
        <v/>
      </c>
      <c r="B261">
        <f>IF($A$261="","","Available")</f>
        <v/>
      </c>
      <c r="C261" s="15">
        <f>IF($A$261="","",MAX(0,People!$C$46-SUMIFS(Allocations!D$3:D$302,Allocations!$A$3:$A$302,$A$261,Allocations!$B$3:$B$302,"Time off")))</f>
        <v/>
      </c>
      <c r="D261" s="15">
        <f>IF($A$261="","",MAX(0,People!$C$46-SUMIFS(Allocations!E$3:E$302,Allocations!$A$3:$A$302,$A$261,Allocations!$B$3:$B$302,"Time off")))</f>
        <v/>
      </c>
      <c r="E261" s="15">
        <f>IF($A$261="","",MAX(0,People!$C$46-SUMIFS(Allocations!F$3:F$302,Allocations!$A$3:$A$302,$A$261,Allocations!$B$3:$B$302,"Time off")))</f>
        <v/>
      </c>
      <c r="F261" s="15">
        <f>IF($A$261="","",MAX(0,People!$C$46-SUMIFS(Allocations!G$3:G$302,Allocations!$A$3:$A$302,$A$261,Allocations!$B$3:$B$302,"Time off")))</f>
        <v/>
      </c>
      <c r="G261" s="15">
        <f>IF($A$261="","",MAX(0,People!$C$46-SUMIFS(Allocations!H$3:H$302,Allocations!$A$3:$A$302,$A$261,Allocations!$B$3:$B$302,"Time off")))</f>
        <v/>
      </c>
      <c r="H261" s="15">
        <f>IF($A$261="","",MAX(0,People!$C$46-SUMIFS(Allocations!I$3:I$302,Allocations!$A$3:$A$302,$A$261,Allocations!$B$3:$B$302,"Time off")))</f>
        <v/>
      </c>
      <c r="I261" s="15">
        <f>IF($A$261="","",MAX(0,People!$C$46-SUMIFS(Allocations!J$3:J$302,Allocations!$A$3:$A$302,$A$261,Allocations!$B$3:$B$302,"Time off")))</f>
        <v/>
      </c>
      <c r="J261" s="15">
        <f>IF($A$261="","",MAX(0,People!$C$46-SUMIFS(Allocations!K$3:K$302,Allocations!$A$3:$A$302,$A$261,Allocations!$B$3:$B$302,"Time off")))</f>
        <v/>
      </c>
      <c r="K261" s="15">
        <f>IF($A$261="","",MAX(0,People!$C$46-SUMIFS(Allocations!L$3:L$302,Allocations!$A$3:$A$302,$A$261,Allocations!$B$3:$B$302,"Time off")))</f>
        <v/>
      </c>
      <c r="L261" s="15">
        <f>IF($A$261="","",MAX(0,People!$C$46-SUMIFS(Allocations!M$3:M$302,Allocations!$A$3:$A$302,$A$261,Allocations!$B$3:$B$302,"Time off")))</f>
        <v/>
      </c>
      <c r="M261" s="15">
        <f>IF($A$261="","",MAX(0,People!$C$46-SUMIFS(Allocations!N$3:N$302,Allocations!$A$3:$A$302,$A$261,Allocations!$B$3:$B$302,"Time off")))</f>
        <v/>
      </c>
      <c r="N261" s="15">
        <f>IF($A$261="","",MAX(0,People!$C$46-SUMIFS(Allocations!O$3:O$302,Allocations!$A$3:$A$302,$A$261,Allocations!$B$3:$B$302,"Time off")))</f>
        <v/>
      </c>
    </row>
    <row r="262">
      <c r="B262">
        <f>IF($A$261="","","Allocated")</f>
        <v/>
      </c>
      <c r="C262" s="15">
        <f>IF($A$261="","",SUMIFS(Allocations!D$3:D$302,Allocations!$A$3:$A$302,$A$261)-SUMIFS(Allocations!D$3:D$302,Allocations!$A$3:$A$302,$A$261,Allocations!$B$3:$B$302,"Time off"))</f>
        <v/>
      </c>
      <c r="D262" s="15">
        <f>IF($A$261="","",SUMIFS(Allocations!E$3:E$302,Allocations!$A$3:$A$302,$A$261)-SUMIFS(Allocations!E$3:E$302,Allocations!$A$3:$A$302,$A$261,Allocations!$B$3:$B$302,"Time off"))</f>
        <v/>
      </c>
      <c r="E262" s="15">
        <f>IF($A$261="","",SUMIFS(Allocations!F$3:F$302,Allocations!$A$3:$A$302,$A$261)-SUMIFS(Allocations!F$3:F$302,Allocations!$A$3:$A$302,$A$261,Allocations!$B$3:$B$302,"Time off"))</f>
        <v/>
      </c>
      <c r="F262" s="15">
        <f>IF($A$261="","",SUMIFS(Allocations!G$3:G$302,Allocations!$A$3:$A$302,$A$261)-SUMIFS(Allocations!G$3:G$302,Allocations!$A$3:$A$302,$A$261,Allocations!$B$3:$B$302,"Time off"))</f>
        <v/>
      </c>
      <c r="G262" s="15">
        <f>IF($A$261="","",SUMIFS(Allocations!H$3:H$302,Allocations!$A$3:$A$302,$A$261)-SUMIFS(Allocations!H$3:H$302,Allocations!$A$3:$A$302,$A$261,Allocations!$B$3:$B$302,"Time off"))</f>
        <v/>
      </c>
      <c r="H262" s="15">
        <f>IF($A$261="","",SUMIFS(Allocations!I$3:I$302,Allocations!$A$3:$A$302,$A$261)-SUMIFS(Allocations!I$3:I$302,Allocations!$A$3:$A$302,$A$261,Allocations!$B$3:$B$302,"Time off"))</f>
        <v/>
      </c>
      <c r="I262" s="15">
        <f>IF($A$261="","",SUMIFS(Allocations!J$3:J$302,Allocations!$A$3:$A$302,$A$261)-SUMIFS(Allocations!J$3:J$302,Allocations!$A$3:$A$302,$A$261,Allocations!$B$3:$B$302,"Time off"))</f>
        <v/>
      </c>
      <c r="J262" s="15">
        <f>IF($A$261="","",SUMIFS(Allocations!K$3:K$302,Allocations!$A$3:$A$302,$A$261)-SUMIFS(Allocations!K$3:K$302,Allocations!$A$3:$A$302,$A$261,Allocations!$B$3:$B$302,"Time off"))</f>
        <v/>
      </c>
      <c r="K262" s="15">
        <f>IF($A$261="","",SUMIFS(Allocations!L$3:L$302,Allocations!$A$3:$A$302,$A$261)-SUMIFS(Allocations!L$3:L$302,Allocations!$A$3:$A$302,$A$261,Allocations!$B$3:$B$302,"Time off"))</f>
        <v/>
      </c>
      <c r="L262" s="15">
        <f>IF($A$261="","",SUMIFS(Allocations!M$3:M$302,Allocations!$A$3:$A$302,$A$261)-SUMIFS(Allocations!M$3:M$302,Allocations!$A$3:$A$302,$A$261,Allocations!$B$3:$B$302,"Time off"))</f>
        <v/>
      </c>
      <c r="M262" s="15">
        <f>IF($A$261="","",SUMIFS(Allocations!N$3:N$302,Allocations!$A$3:$A$302,$A$261)-SUMIFS(Allocations!N$3:N$302,Allocations!$A$3:$A$302,$A$261,Allocations!$B$3:$B$302,"Time off"))</f>
        <v/>
      </c>
      <c r="N262" s="15">
        <f>IF($A$261="","",SUMIFS(Allocations!O$3:O$302,Allocations!$A$3:$A$302,$A$261)-SUMIFS(Allocations!O$3:O$302,Allocations!$A$3:$A$302,$A$261,Allocations!$B$3:$B$302,"Time off"))</f>
        <v/>
      </c>
    </row>
    <row r="263">
      <c r="B263">
        <f>IF($A$261="","","Confirmed")</f>
        <v/>
      </c>
      <c r="C263" s="15">
        <f>IF($A$261="","",SUMIFS(Allocations!D$3:D$302,Allocations!$A$3:$A$302,$A$261,Allocations!$C$3:$C$302,"Confirmed"))</f>
        <v/>
      </c>
      <c r="D263" s="15">
        <f>IF($A$261="","",SUMIFS(Allocations!E$3:E$302,Allocations!$A$3:$A$302,$A$261,Allocations!$C$3:$C$302,"Confirmed"))</f>
        <v/>
      </c>
      <c r="E263" s="15">
        <f>IF($A$261="","",SUMIFS(Allocations!F$3:F$302,Allocations!$A$3:$A$302,$A$261,Allocations!$C$3:$C$302,"Confirmed"))</f>
        <v/>
      </c>
      <c r="F263" s="15">
        <f>IF($A$261="","",SUMIFS(Allocations!G$3:G$302,Allocations!$A$3:$A$302,$A$261,Allocations!$C$3:$C$302,"Confirmed"))</f>
        <v/>
      </c>
      <c r="G263" s="15">
        <f>IF($A$261="","",SUMIFS(Allocations!H$3:H$302,Allocations!$A$3:$A$302,$A$261,Allocations!$C$3:$C$302,"Confirmed"))</f>
        <v/>
      </c>
      <c r="H263" s="15">
        <f>IF($A$261="","",SUMIFS(Allocations!I$3:I$302,Allocations!$A$3:$A$302,$A$261,Allocations!$C$3:$C$302,"Confirmed"))</f>
        <v/>
      </c>
      <c r="I263" s="15">
        <f>IF($A$261="","",SUMIFS(Allocations!J$3:J$302,Allocations!$A$3:$A$302,$A$261,Allocations!$C$3:$C$302,"Confirmed"))</f>
        <v/>
      </c>
      <c r="J263" s="15">
        <f>IF($A$261="","",SUMIFS(Allocations!K$3:K$302,Allocations!$A$3:$A$302,$A$261,Allocations!$C$3:$C$302,"Confirmed"))</f>
        <v/>
      </c>
      <c r="K263" s="15">
        <f>IF($A$261="","",SUMIFS(Allocations!L$3:L$302,Allocations!$A$3:$A$302,$A$261,Allocations!$C$3:$C$302,"Confirmed"))</f>
        <v/>
      </c>
      <c r="L263" s="15">
        <f>IF($A$261="","",SUMIFS(Allocations!M$3:M$302,Allocations!$A$3:$A$302,$A$261,Allocations!$C$3:$C$302,"Confirmed"))</f>
        <v/>
      </c>
      <c r="M263" s="15">
        <f>IF($A$261="","",SUMIFS(Allocations!N$3:N$302,Allocations!$A$3:$A$302,$A$261,Allocations!$C$3:$C$302,"Confirmed"))</f>
        <v/>
      </c>
      <c r="N263" s="15">
        <f>IF($A$261="","",SUMIFS(Allocations!O$3:O$302,Allocations!$A$3:$A$302,$A$261,Allocations!$C$3:$C$302,"Confirmed"))</f>
        <v/>
      </c>
    </row>
    <row r="264">
      <c r="B264">
        <f>IF($A$261="","","% allocated")</f>
        <v/>
      </c>
      <c r="C264" s="16">
        <f>IF($A$261="","",IF(C261=0,"",C262/C261))</f>
        <v/>
      </c>
      <c r="D264" s="16">
        <f>IF($A$261="","",IF(D261=0,"",D262/D261))</f>
        <v/>
      </c>
      <c r="E264" s="16">
        <f>IF($A$261="","",IF(E261=0,"",E262/E261))</f>
        <v/>
      </c>
      <c r="F264" s="16">
        <f>IF($A$261="","",IF(F261=0,"",F262/F261))</f>
        <v/>
      </c>
      <c r="G264" s="16">
        <f>IF($A$261="","",IF(G261=0,"",G262/G261))</f>
        <v/>
      </c>
      <c r="H264" s="16">
        <f>IF($A$261="","",IF(H261=0,"",H262/H261))</f>
        <v/>
      </c>
      <c r="I264" s="16">
        <f>IF($A$261="","",IF(I261=0,"",I262/I261))</f>
        <v/>
      </c>
      <c r="J264" s="16">
        <f>IF($A$261="","",IF(J261=0,"",J262/J261))</f>
        <v/>
      </c>
      <c r="K264" s="16">
        <f>IF($A$261="","",IF(K261=0,"",K262/K261))</f>
        <v/>
      </c>
      <c r="L264" s="16">
        <f>IF($A$261="","",IF(L261=0,"",L262/L261))</f>
        <v/>
      </c>
      <c r="M264" s="16">
        <f>IF($A$261="","",IF(M261=0,"",M262/M261))</f>
        <v/>
      </c>
      <c r="N264" s="16">
        <f>IF($A$261="","",IF(N261=0,"",N262/N261))</f>
        <v/>
      </c>
    </row>
    <row r="265">
      <c r="B265">
        <f>IF($A$261="","","Status")</f>
        <v/>
      </c>
      <c r="C265">
        <f>IF($A$261="","",IF(C261=0,IF(C262&gt;0,"Booked while off","Off"),IF(C264&gt;OverAbove,"Over",IF(C264&lt;UnderBelow,"Under","OK"))))</f>
        <v/>
      </c>
      <c r="D265">
        <f>IF($A$261="","",IF(D261=0,IF(D262&gt;0,"Booked while off","Off"),IF(D264&gt;OverAbove,"Over",IF(D264&lt;UnderBelow,"Under","OK"))))</f>
        <v/>
      </c>
      <c r="E265">
        <f>IF($A$261="","",IF(E261=0,IF(E262&gt;0,"Booked while off","Off"),IF(E264&gt;OverAbove,"Over",IF(E264&lt;UnderBelow,"Under","OK"))))</f>
        <v/>
      </c>
      <c r="F265">
        <f>IF($A$261="","",IF(F261=0,IF(F262&gt;0,"Booked while off","Off"),IF(F264&gt;OverAbove,"Over",IF(F264&lt;UnderBelow,"Under","OK"))))</f>
        <v/>
      </c>
      <c r="G265">
        <f>IF($A$261="","",IF(G261=0,IF(G262&gt;0,"Booked while off","Off"),IF(G264&gt;OverAbove,"Over",IF(G264&lt;UnderBelow,"Under","OK"))))</f>
        <v/>
      </c>
      <c r="H265">
        <f>IF($A$261="","",IF(H261=0,IF(H262&gt;0,"Booked while off","Off"),IF(H264&gt;OverAbove,"Over",IF(H264&lt;UnderBelow,"Under","OK"))))</f>
        <v/>
      </c>
      <c r="I265">
        <f>IF($A$261="","",IF(I261=0,IF(I262&gt;0,"Booked while off","Off"),IF(I264&gt;OverAbove,"Over",IF(I264&lt;UnderBelow,"Under","OK"))))</f>
        <v/>
      </c>
      <c r="J265">
        <f>IF($A$261="","",IF(J261=0,IF(J262&gt;0,"Booked while off","Off"),IF(J264&gt;OverAbove,"Over",IF(J264&lt;UnderBelow,"Under","OK"))))</f>
        <v/>
      </c>
      <c r="K265">
        <f>IF($A$261="","",IF(K261=0,IF(K262&gt;0,"Booked while off","Off"),IF(K264&gt;OverAbove,"Over",IF(K264&lt;UnderBelow,"Under","OK"))))</f>
        <v/>
      </c>
      <c r="L265">
        <f>IF($A$261="","",IF(L261=0,IF(L262&gt;0,"Booked while off","Off"),IF(L264&gt;OverAbove,"Over",IF(L264&lt;UnderBelow,"Under","OK"))))</f>
        <v/>
      </c>
      <c r="M265">
        <f>IF($A$261="","",IF(M261=0,IF(M262&gt;0,"Booked while off","Off"),IF(M264&gt;OverAbove,"Over",IF(M264&lt;UnderBelow,"Under","OK"))))</f>
        <v/>
      </c>
      <c r="N265">
        <f>IF($A$261="","",IF(N261=0,IF(N262&gt;0,"Booked while off","Off"),IF(N264&gt;OverAbove,"Over",IF(N264&lt;UnderBelow,"Under","OK"))))</f>
        <v/>
      </c>
    </row>
    <row r="266"/>
    <row r="267">
      <c r="A267" s="2">
        <f>IF(People!$A$47="","",People!$A$47)</f>
        <v/>
      </c>
      <c r="B267">
        <f>IF($A$267="","","Available")</f>
        <v/>
      </c>
      <c r="C267" s="15">
        <f>IF($A$267="","",MAX(0,People!$C$47-SUMIFS(Allocations!D$3:D$302,Allocations!$A$3:$A$302,$A$267,Allocations!$B$3:$B$302,"Time off")))</f>
        <v/>
      </c>
      <c r="D267" s="15">
        <f>IF($A$267="","",MAX(0,People!$C$47-SUMIFS(Allocations!E$3:E$302,Allocations!$A$3:$A$302,$A$267,Allocations!$B$3:$B$302,"Time off")))</f>
        <v/>
      </c>
      <c r="E267" s="15">
        <f>IF($A$267="","",MAX(0,People!$C$47-SUMIFS(Allocations!F$3:F$302,Allocations!$A$3:$A$302,$A$267,Allocations!$B$3:$B$302,"Time off")))</f>
        <v/>
      </c>
      <c r="F267" s="15">
        <f>IF($A$267="","",MAX(0,People!$C$47-SUMIFS(Allocations!G$3:G$302,Allocations!$A$3:$A$302,$A$267,Allocations!$B$3:$B$302,"Time off")))</f>
        <v/>
      </c>
      <c r="G267" s="15">
        <f>IF($A$267="","",MAX(0,People!$C$47-SUMIFS(Allocations!H$3:H$302,Allocations!$A$3:$A$302,$A$267,Allocations!$B$3:$B$302,"Time off")))</f>
        <v/>
      </c>
      <c r="H267" s="15">
        <f>IF($A$267="","",MAX(0,People!$C$47-SUMIFS(Allocations!I$3:I$302,Allocations!$A$3:$A$302,$A$267,Allocations!$B$3:$B$302,"Time off")))</f>
        <v/>
      </c>
      <c r="I267" s="15">
        <f>IF($A$267="","",MAX(0,People!$C$47-SUMIFS(Allocations!J$3:J$302,Allocations!$A$3:$A$302,$A$267,Allocations!$B$3:$B$302,"Time off")))</f>
        <v/>
      </c>
      <c r="J267" s="15">
        <f>IF($A$267="","",MAX(0,People!$C$47-SUMIFS(Allocations!K$3:K$302,Allocations!$A$3:$A$302,$A$267,Allocations!$B$3:$B$302,"Time off")))</f>
        <v/>
      </c>
      <c r="K267" s="15">
        <f>IF($A$267="","",MAX(0,People!$C$47-SUMIFS(Allocations!L$3:L$302,Allocations!$A$3:$A$302,$A$267,Allocations!$B$3:$B$302,"Time off")))</f>
        <v/>
      </c>
      <c r="L267" s="15">
        <f>IF($A$267="","",MAX(0,People!$C$47-SUMIFS(Allocations!M$3:M$302,Allocations!$A$3:$A$302,$A$267,Allocations!$B$3:$B$302,"Time off")))</f>
        <v/>
      </c>
      <c r="M267" s="15">
        <f>IF($A$267="","",MAX(0,People!$C$47-SUMIFS(Allocations!N$3:N$302,Allocations!$A$3:$A$302,$A$267,Allocations!$B$3:$B$302,"Time off")))</f>
        <v/>
      </c>
      <c r="N267" s="15">
        <f>IF($A$267="","",MAX(0,People!$C$47-SUMIFS(Allocations!O$3:O$302,Allocations!$A$3:$A$302,$A$267,Allocations!$B$3:$B$302,"Time off")))</f>
        <v/>
      </c>
    </row>
    <row r="268">
      <c r="B268">
        <f>IF($A$267="","","Allocated")</f>
        <v/>
      </c>
      <c r="C268" s="15">
        <f>IF($A$267="","",SUMIFS(Allocations!D$3:D$302,Allocations!$A$3:$A$302,$A$267)-SUMIFS(Allocations!D$3:D$302,Allocations!$A$3:$A$302,$A$267,Allocations!$B$3:$B$302,"Time off"))</f>
        <v/>
      </c>
      <c r="D268" s="15">
        <f>IF($A$267="","",SUMIFS(Allocations!E$3:E$302,Allocations!$A$3:$A$302,$A$267)-SUMIFS(Allocations!E$3:E$302,Allocations!$A$3:$A$302,$A$267,Allocations!$B$3:$B$302,"Time off"))</f>
        <v/>
      </c>
      <c r="E268" s="15">
        <f>IF($A$267="","",SUMIFS(Allocations!F$3:F$302,Allocations!$A$3:$A$302,$A$267)-SUMIFS(Allocations!F$3:F$302,Allocations!$A$3:$A$302,$A$267,Allocations!$B$3:$B$302,"Time off"))</f>
        <v/>
      </c>
      <c r="F268" s="15">
        <f>IF($A$267="","",SUMIFS(Allocations!G$3:G$302,Allocations!$A$3:$A$302,$A$267)-SUMIFS(Allocations!G$3:G$302,Allocations!$A$3:$A$302,$A$267,Allocations!$B$3:$B$302,"Time off"))</f>
        <v/>
      </c>
      <c r="G268" s="15">
        <f>IF($A$267="","",SUMIFS(Allocations!H$3:H$302,Allocations!$A$3:$A$302,$A$267)-SUMIFS(Allocations!H$3:H$302,Allocations!$A$3:$A$302,$A$267,Allocations!$B$3:$B$302,"Time off"))</f>
        <v/>
      </c>
      <c r="H268" s="15">
        <f>IF($A$267="","",SUMIFS(Allocations!I$3:I$302,Allocations!$A$3:$A$302,$A$267)-SUMIFS(Allocations!I$3:I$302,Allocations!$A$3:$A$302,$A$267,Allocations!$B$3:$B$302,"Time off"))</f>
        <v/>
      </c>
      <c r="I268" s="15">
        <f>IF($A$267="","",SUMIFS(Allocations!J$3:J$302,Allocations!$A$3:$A$302,$A$267)-SUMIFS(Allocations!J$3:J$302,Allocations!$A$3:$A$302,$A$267,Allocations!$B$3:$B$302,"Time off"))</f>
        <v/>
      </c>
      <c r="J268" s="15">
        <f>IF($A$267="","",SUMIFS(Allocations!K$3:K$302,Allocations!$A$3:$A$302,$A$267)-SUMIFS(Allocations!K$3:K$302,Allocations!$A$3:$A$302,$A$267,Allocations!$B$3:$B$302,"Time off"))</f>
        <v/>
      </c>
      <c r="K268" s="15">
        <f>IF($A$267="","",SUMIFS(Allocations!L$3:L$302,Allocations!$A$3:$A$302,$A$267)-SUMIFS(Allocations!L$3:L$302,Allocations!$A$3:$A$302,$A$267,Allocations!$B$3:$B$302,"Time off"))</f>
        <v/>
      </c>
      <c r="L268" s="15">
        <f>IF($A$267="","",SUMIFS(Allocations!M$3:M$302,Allocations!$A$3:$A$302,$A$267)-SUMIFS(Allocations!M$3:M$302,Allocations!$A$3:$A$302,$A$267,Allocations!$B$3:$B$302,"Time off"))</f>
        <v/>
      </c>
      <c r="M268" s="15">
        <f>IF($A$267="","",SUMIFS(Allocations!N$3:N$302,Allocations!$A$3:$A$302,$A$267)-SUMIFS(Allocations!N$3:N$302,Allocations!$A$3:$A$302,$A$267,Allocations!$B$3:$B$302,"Time off"))</f>
        <v/>
      </c>
      <c r="N268" s="15">
        <f>IF($A$267="","",SUMIFS(Allocations!O$3:O$302,Allocations!$A$3:$A$302,$A$267)-SUMIFS(Allocations!O$3:O$302,Allocations!$A$3:$A$302,$A$267,Allocations!$B$3:$B$302,"Time off"))</f>
        <v/>
      </c>
    </row>
    <row r="269">
      <c r="B269">
        <f>IF($A$267="","","Confirmed")</f>
        <v/>
      </c>
      <c r="C269" s="15">
        <f>IF($A$267="","",SUMIFS(Allocations!D$3:D$302,Allocations!$A$3:$A$302,$A$267,Allocations!$C$3:$C$302,"Confirmed"))</f>
        <v/>
      </c>
      <c r="D269" s="15">
        <f>IF($A$267="","",SUMIFS(Allocations!E$3:E$302,Allocations!$A$3:$A$302,$A$267,Allocations!$C$3:$C$302,"Confirmed"))</f>
        <v/>
      </c>
      <c r="E269" s="15">
        <f>IF($A$267="","",SUMIFS(Allocations!F$3:F$302,Allocations!$A$3:$A$302,$A$267,Allocations!$C$3:$C$302,"Confirmed"))</f>
        <v/>
      </c>
      <c r="F269" s="15">
        <f>IF($A$267="","",SUMIFS(Allocations!G$3:G$302,Allocations!$A$3:$A$302,$A$267,Allocations!$C$3:$C$302,"Confirmed"))</f>
        <v/>
      </c>
      <c r="G269" s="15">
        <f>IF($A$267="","",SUMIFS(Allocations!H$3:H$302,Allocations!$A$3:$A$302,$A$267,Allocations!$C$3:$C$302,"Confirmed"))</f>
        <v/>
      </c>
      <c r="H269" s="15">
        <f>IF($A$267="","",SUMIFS(Allocations!I$3:I$302,Allocations!$A$3:$A$302,$A$267,Allocations!$C$3:$C$302,"Confirmed"))</f>
        <v/>
      </c>
      <c r="I269" s="15">
        <f>IF($A$267="","",SUMIFS(Allocations!J$3:J$302,Allocations!$A$3:$A$302,$A$267,Allocations!$C$3:$C$302,"Confirmed"))</f>
        <v/>
      </c>
      <c r="J269" s="15">
        <f>IF($A$267="","",SUMIFS(Allocations!K$3:K$302,Allocations!$A$3:$A$302,$A$267,Allocations!$C$3:$C$302,"Confirmed"))</f>
        <v/>
      </c>
      <c r="K269" s="15">
        <f>IF($A$267="","",SUMIFS(Allocations!L$3:L$302,Allocations!$A$3:$A$302,$A$267,Allocations!$C$3:$C$302,"Confirmed"))</f>
        <v/>
      </c>
      <c r="L269" s="15">
        <f>IF($A$267="","",SUMIFS(Allocations!M$3:M$302,Allocations!$A$3:$A$302,$A$267,Allocations!$C$3:$C$302,"Confirmed"))</f>
        <v/>
      </c>
      <c r="M269" s="15">
        <f>IF($A$267="","",SUMIFS(Allocations!N$3:N$302,Allocations!$A$3:$A$302,$A$267,Allocations!$C$3:$C$302,"Confirmed"))</f>
        <v/>
      </c>
      <c r="N269" s="15">
        <f>IF($A$267="","",SUMIFS(Allocations!O$3:O$302,Allocations!$A$3:$A$302,$A$267,Allocations!$C$3:$C$302,"Confirmed"))</f>
        <v/>
      </c>
    </row>
    <row r="270">
      <c r="B270">
        <f>IF($A$267="","","% allocated")</f>
        <v/>
      </c>
      <c r="C270" s="16">
        <f>IF($A$267="","",IF(C267=0,"",C268/C267))</f>
        <v/>
      </c>
      <c r="D270" s="16">
        <f>IF($A$267="","",IF(D267=0,"",D268/D267))</f>
        <v/>
      </c>
      <c r="E270" s="16">
        <f>IF($A$267="","",IF(E267=0,"",E268/E267))</f>
        <v/>
      </c>
      <c r="F270" s="16">
        <f>IF($A$267="","",IF(F267=0,"",F268/F267))</f>
        <v/>
      </c>
      <c r="G270" s="16">
        <f>IF($A$267="","",IF(G267=0,"",G268/G267))</f>
        <v/>
      </c>
      <c r="H270" s="16">
        <f>IF($A$267="","",IF(H267=0,"",H268/H267))</f>
        <v/>
      </c>
      <c r="I270" s="16">
        <f>IF($A$267="","",IF(I267=0,"",I268/I267))</f>
        <v/>
      </c>
      <c r="J270" s="16">
        <f>IF($A$267="","",IF(J267=0,"",J268/J267))</f>
        <v/>
      </c>
      <c r="K270" s="16">
        <f>IF($A$267="","",IF(K267=0,"",K268/K267))</f>
        <v/>
      </c>
      <c r="L270" s="16">
        <f>IF($A$267="","",IF(L267=0,"",L268/L267))</f>
        <v/>
      </c>
      <c r="M270" s="16">
        <f>IF($A$267="","",IF(M267=0,"",M268/M267))</f>
        <v/>
      </c>
      <c r="N270" s="16">
        <f>IF($A$267="","",IF(N267=0,"",N268/N267))</f>
        <v/>
      </c>
    </row>
    <row r="271">
      <c r="B271">
        <f>IF($A$267="","","Status")</f>
        <v/>
      </c>
      <c r="C271">
        <f>IF($A$267="","",IF(C267=0,IF(C268&gt;0,"Booked while off","Off"),IF(C270&gt;OverAbove,"Over",IF(C270&lt;UnderBelow,"Under","OK"))))</f>
        <v/>
      </c>
      <c r="D271">
        <f>IF($A$267="","",IF(D267=0,IF(D268&gt;0,"Booked while off","Off"),IF(D270&gt;OverAbove,"Over",IF(D270&lt;UnderBelow,"Under","OK"))))</f>
        <v/>
      </c>
      <c r="E271">
        <f>IF($A$267="","",IF(E267=0,IF(E268&gt;0,"Booked while off","Off"),IF(E270&gt;OverAbove,"Over",IF(E270&lt;UnderBelow,"Under","OK"))))</f>
        <v/>
      </c>
      <c r="F271">
        <f>IF($A$267="","",IF(F267=0,IF(F268&gt;0,"Booked while off","Off"),IF(F270&gt;OverAbove,"Over",IF(F270&lt;UnderBelow,"Under","OK"))))</f>
        <v/>
      </c>
      <c r="G271">
        <f>IF($A$267="","",IF(G267=0,IF(G268&gt;0,"Booked while off","Off"),IF(G270&gt;OverAbove,"Over",IF(G270&lt;UnderBelow,"Under","OK"))))</f>
        <v/>
      </c>
      <c r="H271">
        <f>IF($A$267="","",IF(H267=0,IF(H268&gt;0,"Booked while off","Off"),IF(H270&gt;OverAbove,"Over",IF(H270&lt;UnderBelow,"Under","OK"))))</f>
        <v/>
      </c>
      <c r="I271">
        <f>IF($A$267="","",IF(I267=0,IF(I268&gt;0,"Booked while off","Off"),IF(I270&gt;OverAbove,"Over",IF(I270&lt;UnderBelow,"Under","OK"))))</f>
        <v/>
      </c>
      <c r="J271">
        <f>IF($A$267="","",IF(J267=0,IF(J268&gt;0,"Booked while off","Off"),IF(J270&gt;OverAbove,"Over",IF(J270&lt;UnderBelow,"Under","OK"))))</f>
        <v/>
      </c>
      <c r="K271">
        <f>IF($A$267="","",IF(K267=0,IF(K268&gt;0,"Booked while off","Off"),IF(K270&gt;OverAbove,"Over",IF(K270&lt;UnderBelow,"Under","OK"))))</f>
        <v/>
      </c>
      <c r="L271">
        <f>IF($A$267="","",IF(L267=0,IF(L268&gt;0,"Booked while off","Off"),IF(L270&gt;OverAbove,"Over",IF(L270&lt;UnderBelow,"Under","OK"))))</f>
        <v/>
      </c>
      <c r="M271">
        <f>IF($A$267="","",IF(M267=0,IF(M268&gt;0,"Booked while off","Off"),IF(M270&gt;OverAbove,"Over",IF(M270&lt;UnderBelow,"Under","OK"))))</f>
        <v/>
      </c>
      <c r="N271">
        <f>IF($A$267="","",IF(N267=0,IF(N268&gt;0,"Booked while off","Off"),IF(N270&gt;OverAbove,"Over",IF(N270&lt;UnderBelow,"Under","OK"))))</f>
        <v/>
      </c>
    </row>
    <row r="272"/>
    <row r="273">
      <c r="A273" s="2">
        <f>IF(People!$A$48="","",People!$A$48)</f>
        <v/>
      </c>
      <c r="B273">
        <f>IF($A$273="","","Available")</f>
        <v/>
      </c>
      <c r="C273" s="15">
        <f>IF($A$273="","",MAX(0,People!$C$48-SUMIFS(Allocations!D$3:D$302,Allocations!$A$3:$A$302,$A$273,Allocations!$B$3:$B$302,"Time off")))</f>
        <v/>
      </c>
      <c r="D273" s="15">
        <f>IF($A$273="","",MAX(0,People!$C$48-SUMIFS(Allocations!E$3:E$302,Allocations!$A$3:$A$302,$A$273,Allocations!$B$3:$B$302,"Time off")))</f>
        <v/>
      </c>
      <c r="E273" s="15">
        <f>IF($A$273="","",MAX(0,People!$C$48-SUMIFS(Allocations!F$3:F$302,Allocations!$A$3:$A$302,$A$273,Allocations!$B$3:$B$302,"Time off")))</f>
        <v/>
      </c>
      <c r="F273" s="15">
        <f>IF($A$273="","",MAX(0,People!$C$48-SUMIFS(Allocations!G$3:G$302,Allocations!$A$3:$A$302,$A$273,Allocations!$B$3:$B$302,"Time off")))</f>
        <v/>
      </c>
      <c r="G273" s="15">
        <f>IF($A$273="","",MAX(0,People!$C$48-SUMIFS(Allocations!H$3:H$302,Allocations!$A$3:$A$302,$A$273,Allocations!$B$3:$B$302,"Time off")))</f>
        <v/>
      </c>
      <c r="H273" s="15">
        <f>IF($A$273="","",MAX(0,People!$C$48-SUMIFS(Allocations!I$3:I$302,Allocations!$A$3:$A$302,$A$273,Allocations!$B$3:$B$302,"Time off")))</f>
        <v/>
      </c>
      <c r="I273" s="15">
        <f>IF($A$273="","",MAX(0,People!$C$48-SUMIFS(Allocations!J$3:J$302,Allocations!$A$3:$A$302,$A$273,Allocations!$B$3:$B$302,"Time off")))</f>
        <v/>
      </c>
      <c r="J273" s="15">
        <f>IF($A$273="","",MAX(0,People!$C$48-SUMIFS(Allocations!K$3:K$302,Allocations!$A$3:$A$302,$A$273,Allocations!$B$3:$B$302,"Time off")))</f>
        <v/>
      </c>
      <c r="K273" s="15">
        <f>IF($A$273="","",MAX(0,People!$C$48-SUMIFS(Allocations!L$3:L$302,Allocations!$A$3:$A$302,$A$273,Allocations!$B$3:$B$302,"Time off")))</f>
        <v/>
      </c>
      <c r="L273" s="15">
        <f>IF($A$273="","",MAX(0,People!$C$48-SUMIFS(Allocations!M$3:M$302,Allocations!$A$3:$A$302,$A$273,Allocations!$B$3:$B$302,"Time off")))</f>
        <v/>
      </c>
      <c r="M273" s="15">
        <f>IF($A$273="","",MAX(0,People!$C$48-SUMIFS(Allocations!N$3:N$302,Allocations!$A$3:$A$302,$A$273,Allocations!$B$3:$B$302,"Time off")))</f>
        <v/>
      </c>
      <c r="N273" s="15">
        <f>IF($A$273="","",MAX(0,People!$C$48-SUMIFS(Allocations!O$3:O$302,Allocations!$A$3:$A$302,$A$273,Allocations!$B$3:$B$302,"Time off")))</f>
        <v/>
      </c>
    </row>
    <row r="274">
      <c r="B274">
        <f>IF($A$273="","","Allocated")</f>
        <v/>
      </c>
      <c r="C274" s="15">
        <f>IF($A$273="","",SUMIFS(Allocations!D$3:D$302,Allocations!$A$3:$A$302,$A$273)-SUMIFS(Allocations!D$3:D$302,Allocations!$A$3:$A$302,$A$273,Allocations!$B$3:$B$302,"Time off"))</f>
        <v/>
      </c>
      <c r="D274" s="15">
        <f>IF($A$273="","",SUMIFS(Allocations!E$3:E$302,Allocations!$A$3:$A$302,$A$273)-SUMIFS(Allocations!E$3:E$302,Allocations!$A$3:$A$302,$A$273,Allocations!$B$3:$B$302,"Time off"))</f>
        <v/>
      </c>
      <c r="E274" s="15">
        <f>IF($A$273="","",SUMIFS(Allocations!F$3:F$302,Allocations!$A$3:$A$302,$A$273)-SUMIFS(Allocations!F$3:F$302,Allocations!$A$3:$A$302,$A$273,Allocations!$B$3:$B$302,"Time off"))</f>
        <v/>
      </c>
      <c r="F274" s="15">
        <f>IF($A$273="","",SUMIFS(Allocations!G$3:G$302,Allocations!$A$3:$A$302,$A$273)-SUMIFS(Allocations!G$3:G$302,Allocations!$A$3:$A$302,$A$273,Allocations!$B$3:$B$302,"Time off"))</f>
        <v/>
      </c>
      <c r="G274" s="15">
        <f>IF($A$273="","",SUMIFS(Allocations!H$3:H$302,Allocations!$A$3:$A$302,$A$273)-SUMIFS(Allocations!H$3:H$302,Allocations!$A$3:$A$302,$A$273,Allocations!$B$3:$B$302,"Time off"))</f>
        <v/>
      </c>
      <c r="H274" s="15">
        <f>IF($A$273="","",SUMIFS(Allocations!I$3:I$302,Allocations!$A$3:$A$302,$A$273)-SUMIFS(Allocations!I$3:I$302,Allocations!$A$3:$A$302,$A$273,Allocations!$B$3:$B$302,"Time off"))</f>
        <v/>
      </c>
      <c r="I274" s="15">
        <f>IF($A$273="","",SUMIFS(Allocations!J$3:J$302,Allocations!$A$3:$A$302,$A$273)-SUMIFS(Allocations!J$3:J$302,Allocations!$A$3:$A$302,$A$273,Allocations!$B$3:$B$302,"Time off"))</f>
        <v/>
      </c>
      <c r="J274" s="15">
        <f>IF($A$273="","",SUMIFS(Allocations!K$3:K$302,Allocations!$A$3:$A$302,$A$273)-SUMIFS(Allocations!K$3:K$302,Allocations!$A$3:$A$302,$A$273,Allocations!$B$3:$B$302,"Time off"))</f>
        <v/>
      </c>
      <c r="K274" s="15">
        <f>IF($A$273="","",SUMIFS(Allocations!L$3:L$302,Allocations!$A$3:$A$302,$A$273)-SUMIFS(Allocations!L$3:L$302,Allocations!$A$3:$A$302,$A$273,Allocations!$B$3:$B$302,"Time off"))</f>
        <v/>
      </c>
      <c r="L274" s="15">
        <f>IF($A$273="","",SUMIFS(Allocations!M$3:M$302,Allocations!$A$3:$A$302,$A$273)-SUMIFS(Allocations!M$3:M$302,Allocations!$A$3:$A$302,$A$273,Allocations!$B$3:$B$302,"Time off"))</f>
        <v/>
      </c>
      <c r="M274" s="15">
        <f>IF($A$273="","",SUMIFS(Allocations!N$3:N$302,Allocations!$A$3:$A$302,$A$273)-SUMIFS(Allocations!N$3:N$302,Allocations!$A$3:$A$302,$A$273,Allocations!$B$3:$B$302,"Time off"))</f>
        <v/>
      </c>
      <c r="N274" s="15">
        <f>IF($A$273="","",SUMIFS(Allocations!O$3:O$302,Allocations!$A$3:$A$302,$A$273)-SUMIFS(Allocations!O$3:O$302,Allocations!$A$3:$A$302,$A$273,Allocations!$B$3:$B$302,"Time off"))</f>
        <v/>
      </c>
    </row>
    <row r="275">
      <c r="B275">
        <f>IF($A$273="","","Confirmed")</f>
        <v/>
      </c>
      <c r="C275" s="15">
        <f>IF($A$273="","",SUMIFS(Allocations!D$3:D$302,Allocations!$A$3:$A$302,$A$273,Allocations!$C$3:$C$302,"Confirmed"))</f>
        <v/>
      </c>
      <c r="D275" s="15">
        <f>IF($A$273="","",SUMIFS(Allocations!E$3:E$302,Allocations!$A$3:$A$302,$A$273,Allocations!$C$3:$C$302,"Confirmed"))</f>
        <v/>
      </c>
      <c r="E275" s="15">
        <f>IF($A$273="","",SUMIFS(Allocations!F$3:F$302,Allocations!$A$3:$A$302,$A$273,Allocations!$C$3:$C$302,"Confirmed"))</f>
        <v/>
      </c>
      <c r="F275" s="15">
        <f>IF($A$273="","",SUMIFS(Allocations!G$3:G$302,Allocations!$A$3:$A$302,$A$273,Allocations!$C$3:$C$302,"Confirmed"))</f>
        <v/>
      </c>
      <c r="G275" s="15">
        <f>IF($A$273="","",SUMIFS(Allocations!H$3:H$302,Allocations!$A$3:$A$302,$A$273,Allocations!$C$3:$C$302,"Confirmed"))</f>
        <v/>
      </c>
      <c r="H275" s="15">
        <f>IF($A$273="","",SUMIFS(Allocations!I$3:I$302,Allocations!$A$3:$A$302,$A$273,Allocations!$C$3:$C$302,"Confirmed"))</f>
        <v/>
      </c>
      <c r="I275" s="15">
        <f>IF($A$273="","",SUMIFS(Allocations!J$3:J$302,Allocations!$A$3:$A$302,$A$273,Allocations!$C$3:$C$302,"Confirmed"))</f>
        <v/>
      </c>
      <c r="J275" s="15">
        <f>IF($A$273="","",SUMIFS(Allocations!K$3:K$302,Allocations!$A$3:$A$302,$A$273,Allocations!$C$3:$C$302,"Confirmed"))</f>
        <v/>
      </c>
      <c r="K275" s="15">
        <f>IF($A$273="","",SUMIFS(Allocations!L$3:L$302,Allocations!$A$3:$A$302,$A$273,Allocations!$C$3:$C$302,"Confirmed"))</f>
        <v/>
      </c>
      <c r="L275" s="15">
        <f>IF($A$273="","",SUMIFS(Allocations!M$3:M$302,Allocations!$A$3:$A$302,$A$273,Allocations!$C$3:$C$302,"Confirmed"))</f>
        <v/>
      </c>
      <c r="M275" s="15">
        <f>IF($A$273="","",SUMIFS(Allocations!N$3:N$302,Allocations!$A$3:$A$302,$A$273,Allocations!$C$3:$C$302,"Confirmed"))</f>
        <v/>
      </c>
      <c r="N275" s="15">
        <f>IF($A$273="","",SUMIFS(Allocations!O$3:O$302,Allocations!$A$3:$A$302,$A$273,Allocations!$C$3:$C$302,"Confirmed"))</f>
        <v/>
      </c>
    </row>
    <row r="276">
      <c r="B276">
        <f>IF($A$273="","","% allocated")</f>
        <v/>
      </c>
      <c r="C276" s="16">
        <f>IF($A$273="","",IF(C273=0,"",C274/C273))</f>
        <v/>
      </c>
      <c r="D276" s="16">
        <f>IF($A$273="","",IF(D273=0,"",D274/D273))</f>
        <v/>
      </c>
      <c r="E276" s="16">
        <f>IF($A$273="","",IF(E273=0,"",E274/E273))</f>
        <v/>
      </c>
      <c r="F276" s="16">
        <f>IF($A$273="","",IF(F273=0,"",F274/F273))</f>
        <v/>
      </c>
      <c r="G276" s="16">
        <f>IF($A$273="","",IF(G273=0,"",G274/G273))</f>
        <v/>
      </c>
      <c r="H276" s="16">
        <f>IF($A$273="","",IF(H273=0,"",H274/H273))</f>
        <v/>
      </c>
      <c r="I276" s="16">
        <f>IF($A$273="","",IF(I273=0,"",I274/I273))</f>
        <v/>
      </c>
      <c r="J276" s="16">
        <f>IF($A$273="","",IF(J273=0,"",J274/J273))</f>
        <v/>
      </c>
      <c r="K276" s="16">
        <f>IF($A$273="","",IF(K273=0,"",K274/K273))</f>
        <v/>
      </c>
      <c r="L276" s="16">
        <f>IF($A$273="","",IF(L273=0,"",L274/L273))</f>
        <v/>
      </c>
      <c r="M276" s="16">
        <f>IF($A$273="","",IF(M273=0,"",M274/M273))</f>
        <v/>
      </c>
      <c r="N276" s="16">
        <f>IF($A$273="","",IF(N273=0,"",N274/N273))</f>
        <v/>
      </c>
    </row>
    <row r="277">
      <c r="B277">
        <f>IF($A$273="","","Status")</f>
        <v/>
      </c>
      <c r="C277">
        <f>IF($A$273="","",IF(C273=0,IF(C274&gt;0,"Booked while off","Off"),IF(C276&gt;OverAbove,"Over",IF(C276&lt;UnderBelow,"Under","OK"))))</f>
        <v/>
      </c>
      <c r="D277">
        <f>IF($A$273="","",IF(D273=0,IF(D274&gt;0,"Booked while off","Off"),IF(D276&gt;OverAbove,"Over",IF(D276&lt;UnderBelow,"Under","OK"))))</f>
        <v/>
      </c>
      <c r="E277">
        <f>IF($A$273="","",IF(E273=0,IF(E274&gt;0,"Booked while off","Off"),IF(E276&gt;OverAbove,"Over",IF(E276&lt;UnderBelow,"Under","OK"))))</f>
        <v/>
      </c>
      <c r="F277">
        <f>IF($A$273="","",IF(F273=0,IF(F274&gt;0,"Booked while off","Off"),IF(F276&gt;OverAbove,"Over",IF(F276&lt;UnderBelow,"Under","OK"))))</f>
        <v/>
      </c>
      <c r="G277">
        <f>IF($A$273="","",IF(G273=0,IF(G274&gt;0,"Booked while off","Off"),IF(G276&gt;OverAbove,"Over",IF(G276&lt;UnderBelow,"Under","OK"))))</f>
        <v/>
      </c>
      <c r="H277">
        <f>IF($A$273="","",IF(H273=0,IF(H274&gt;0,"Booked while off","Off"),IF(H276&gt;OverAbove,"Over",IF(H276&lt;UnderBelow,"Under","OK"))))</f>
        <v/>
      </c>
      <c r="I277">
        <f>IF($A$273="","",IF(I273=0,IF(I274&gt;0,"Booked while off","Off"),IF(I276&gt;OverAbove,"Over",IF(I276&lt;UnderBelow,"Under","OK"))))</f>
        <v/>
      </c>
      <c r="J277">
        <f>IF($A$273="","",IF(J273=0,IF(J274&gt;0,"Booked while off","Off"),IF(J276&gt;OverAbove,"Over",IF(J276&lt;UnderBelow,"Under","OK"))))</f>
        <v/>
      </c>
      <c r="K277">
        <f>IF($A$273="","",IF(K273=0,IF(K274&gt;0,"Booked while off","Off"),IF(K276&gt;OverAbove,"Over",IF(K276&lt;UnderBelow,"Under","OK"))))</f>
        <v/>
      </c>
      <c r="L277">
        <f>IF($A$273="","",IF(L273=0,IF(L274&gt;0,"Booked while off","Off"),IF(L276&gt;OverAbove,"Over",IF(L276&lt;UnderBelow,"Under","OK"))))</f>
        <v/>
      </c>
      <c r="M277">
        <f>IF($A$273="","",IF(M273=0,IF(M274&gt;0,"Booked while off","Off"),IF(M276&gt;OverAbove,"Over",IF(M276&lt;UnderBelow,"Under","OK"))))</f>
        <v/>
      </c>
      <c r="N277">
        <f>IF($A$273="","",IF(N273=0,IF(N274&gt;0,"Booked while off","Off"),IF(N276&gt;OverAbove,"Over",IF(N276&lt;UnderBelow,"Under","OK"))))</f>
        <v/>
      </c>
    </row>
    <row r="278"/>
    <row r="279">
      <c r="A279" s="2">
        <f>IF(People!$A$49="","",People!$A$49)</f>
        <v/>
      </c>
      <c r="B279">
        <f>IF($A$279="","","Available")</f>
        <v/>
      </c>
      <c r="C279" s="15">
        <f>IF($A$279="","",MAX(0,People!$C$49-SUMIFS(Allocations!D$3:D$302,Allocations!$A$3:$A$302,$A$279,Allocations!$B$3:$B$302,"Time off")))</f>
        <v/>
      </c>
      <c r="D279" s="15">
        <f>IF($A$279="","",MAX(0,People!$C$49-SUMIFS(Allocations!E$3:E$302,Allocations!$A$3:$A$302,$A$279,Allocations!$B$3:$B$302,"Time off")))</f>
        <v/>
      </c>
      <c r="E279" s="15">
        <f>IF($A$279="","",MAX(0,People!$C$49-SUMIFS(Allocations!F$3:F$302,Allocations!$A$3:$A$302,$A$279,Allocations!$B$3:$B$302,"Time off")))</f>
        <v/>
      </c>
      <c r="F279" s="15">
        <f>IF($A$279="","",MAX(0,People!$C$49-SUMIFS(Allocations!G$3:G$302,Allocations!$A$3:$A$302,$A$279,Allocations!$B$3:$B$302,"Time off")))</f>
        <v/>
      </c>
      <c r="G279" s="15">
        <f>IF($A$279="","",MAX(0,People!$C$49-SUMIFS(Allocations!H$3:H$302,Allocations!$A$3:$A$302,$A$279,Allocations!$B$3:$B$302,"Time off")))</f>
        <v/>
      </c>
      <c r="H279" s="15">
        <f>IF($A$279="","",MAX(0,People!$C$49-SUMIFS(Allocations!I$3:I$302,Allocations!$A$3:$A$302,$A$279,Allocations!$B$3:$B$302,"Time off")))</f>
        <v/>
      </c>
      <c r="I279" s="15">
        <f>IF($A$279="","",MAX(0,People!$C$49-SUMIFS(Allocations!J$3:J$302,Allocations!$A$3:$A$302,$A$279,Allocations!$B$3:$B$302,"Time off")))</f>
        <v/>
      </c>
      <c r="J279" s="15">
        <f>IF($A$279="","",MAX(0,People!$C$49-SUMIFS(Allocations!K$3:K$302,Allocations!$A$3:$A$302,$A$279,Allocations!$B$3:$B$302,"Time off")))</f>
        <v/>
      </c>
      <c r="K279" s="15">
        <f>IF($A$279="","",MAX(0,People!$C$49-SUMIFS(Allocations!L$3:L$302,Allocations!$A$3:$A$302,$A$279,Allocations!$B$3:$B$302,"Time off")))</f>
        <v/>
      </c>
      <c r="L279" s="15">
        <f>IF($A$279="","",MAX(0,People!$C$49-SUMIFS(Allocations!M$3:M$302,Allocations!$A$3:$A$302,$A$279,Allocations!$B$3:$B$302,"Time off")))</f>
        <v/>
      </c>
      <c r="M279" s="15">
        <f>IF($A$279="","",MAX(0,People!$C$49-SUMIFS(Allocations!N$3:N$302,Allocations!$A$3:$A$302,$A$279,Allocations!$B$3:$B$302,"Time off")))</f>
        <v/>
      </c>
      <c r="N279" s="15">
        <f>IF($A$279="","",MAX(0,People!$C$49-SUMIFS(Allocations!O$3:O$302,Allocations!$A$3:$A$302,$A$279,Allocations!$B$3:$B$302,"Time off")))</f>
        <v/>
      </c>
    </row>
    <row r="280">
      <c r="B280">
        <f>IF($A$279="","","Allocated")</f>
        <v/>
      </c>
      <c r="C280" s="15">
        <f>IF($A$279="","",SUMIFS(Allocations!D$3:D$302,Allocations!$A$3:$A$302,$A$279)-SUMIFS(Allocations!D$3:D$302,Allocations!$A$3:$A$302,$A$279,Allocations!$B$3:$B$302,"Time off"))</f>
        <v/>
      </c>
      <c r="D280" s="15">
        <f>IF($A$279="","",SUMIFS(Allocations!E$3:E$302,Allocations!$A$3:$A$302,$A$279)-SUMIFS(Allocations!E$3:E$302,Allocations!$A$3:$A$302,$A$279,Allocations!$B$3:$B$302,"Time off"))</f>
        <v/>
      </c>
      <c r="E280" s="15">
        <f>IF($A$279="","",SUMIFS(Allocations!F$3:F$302,Allocations!$A$3:$A$302,$A$279)-SUMIFS(Allocations!F$3:F$302,Allocations!$A$3:$A$302,$A$279,Allocations!$B$3:$B$302,"Time off"))</f>
        <v/>
      </c>
      <c r="F280" s="15">
        <f>IF($A$279="","",SUMIFS(Allocations!G$3:G$302,Allocations!$A$3:$A$302,$A$279)-SUMIFS(Allocations!G$3:G$302,Allocations!$A$3:$A$302,$A$279,Allocations!$B$3:$B$302,"Time off"))</f>
        <v/>
      </c>
      <c r="G280" s="15">
        <f>IF($A$279="","",SUMIFS(Allocations!H$3:H$302,Allocations!$A$3:$A$302,$A$279)-SUMIFS(Allocations!H$3:H$302,Allocations!$A$3:$A$302,$A$279,Allocations!$B$3:$B$302,"Time off"))</f>
        <v/>
      </c>
      <c r="H280" s="15">
        <f>IF($A$279="","",SUMIFS(Allocations!I$3:I$302,Allocations!$A$3:$A$302,$A$279)-SUMIFS(Allocations!I$3:I$302,Allocations!$A$3:$A$302,$A$279,Allocations!$B$3:$B$302,"Time off"))</f>
        <v/>
      </c>
      <c r="I280" s="15">
        <f>IF($A$279="","",SUMIFS(Allocations!J$3:J$302,Allocations!$A$3:$A$302,$A$279)-SUMIFS(Allocations!J$3:J$302,Allocations!$A$3:$A$302,$A$279,Allocations!$B$3:$B$302,"Time off"))</f>
        <v/>
      </c>
      <c r="J280" s="15">
        <f>IF($A$279="","",SUMIFS(Allocations!K$3:K$302,Allocations!$A$3:$A$302,$A$279)-SUMIFS(Allocations!K$3:K$302,Allocations!$A$3:$A$302,$A$279,Allocations!$B$3:$B$302,"Time off"))</f>
        <v/>
      </c>
      <c r="K280" s="15">
        <f>IF($A$279="","",SUMIFS(Allocations!L$3:L$302,Allocations!$A$3:$A$302,$A$279)-SUMIFS(Allocations!L$3:L$302,Allocations!$A$3:$A$302,$A$279,Allocations!$B$3:$B$302,"Time off"))</f>
        <v/>
      </c>
      <c r="L280" s="15">
        <f>IF($A$279="","",SUMIFS(Allocations!M$3:M$302,Allocations!$A$3:$A$302,$A$279)-SUMIFS(Allocations!M$3:M$302,Allocations!$A$3:$A$302,$A$279,Allocations!$B$3:$B$302,"Time off"))</f>
        <v/>
      </c>
      <c r="M280" s="15">
        <f>IF($A$279="","",SUMIFS(Allocations!N$3:N$302,Allocations!$A$3:$A$302,$A$279)-SUMIFS(Allocations!N$3:N$302,Allocations!$A$3:$A$302,$A$279,Allocations!$B$3:$B$302,"Time off"))</f>
        <v/>
      </c>
      <c r="N280" s="15">
        <f>IF($A$279="","",SUMIFS(Allocations!O$3:O$302,Allocations!$A$3:$A$302,$A$279)-SUMIFS(Allocations!O$3:O$302,Allocations!$A$3:$A$302,$A$279,Allocations!$B$3:$B$302,"Time off"))</f>
        <v/>
      </c>
    </row>
    <row r="281">
      <c r="B281">
        <f>IF($A$279="","","Confirmed")</f>
        <v/>
      </c>
      <c r="C281" s="15">
        <f>IF($A$279="","",SUMIFS(Allocations!D$3:D$302,Allocations!$A$3:$A$302,$A$279,Allocations!$C$3:$C$302,"Confirmed"))</f>
        <v/>
      </c>
      <c r="D281" s="15">
        <f>IF($A$279="","",SUMIFS(Allocations!E$3:E$302,Allocations!$A$3:$A$302,$A$279,Allocations!$C$3:$C$302,"Confirmed"))</f>
        <v/>
      </c>
      <c r="E281" s="15">
        <f>IF($A$279="","",SUMIFS(Allocations!F$3:F$302,Allocations!$A$3:$A$302,$A$279,Allocations!$C$3:$C$302,"Confirmed"))</f>
        <v/>
      </c>
      <c r="F281" s="15">
        <f>IF($A$279="","",SUMIFS(Allocations!G$3:G$302,Allocations!$A$3:$A$302,$A$279,Allocations!$C$3:$C$302,"Confirmed"))</f>
        <v/>
      </c>
      <c r="G281" s="15">
        <f>IF($A$279="","",SUMIFS(Allocations!H$3:H$302,Allocations!$A$3:$A$302,$A$279,Allocations!$C$3:$C$302,"Confirmed"))</f>
        <v/>
      </c>
      <c r="H281" s="15">
        <f>IF($A$279="","",SUMIFS(Allocations!I$3:I$302,Allocations!$A$3:$A$302,$A$279,Allocations!$C$3:$C$302,"Confirmed"))</f>
        <v/>
      </c>
      <c r="I281" s="15">
        <f>IF($A$279="","",SUMIFS(Allocations!J$3:J$302,Allocations!$A$3:$A$302,$A$279,Allocations!$C$3:$C$302,"Confirmed"))</f>
        <v/>
      </c>
      <c r="J281" s="15">
        <f>IF($A$279="","",SUMIFS(Allocations!K$3:K$302,Allocations!$A$3:$A$302,$A$279,Allocations!$C$3:$C$302,"Confirmed"))</f>
        <v/>
      </c>
      <c r="K281" s="15">
        <f>IF($A$279="","",SUMIFS(Allocations!L$3:L$302,Allocations!$A$3:$A$302,$A$279,Allocations!$C$3:$C$302,"Confirmed"))</f>
        <v/>
      </c>
      <c r="L281" s="15">
        <f>IF($A$279="","",SUMIFS(Allocations!M$3:M$302,Allocations!$A$3:$A$302,$A$279,Allocations!$C$3:$C$302,"Confirmed"))</f>
        <v/>
      </c>
      <c r="M281" s="15">
        <f>IF($A$279="","",SUMIFS(Allocations!N$3:N$302,Allocations!$A$3:$A$302,$A$279,Allocations!$C$3:$C$302,"Confirmed"))</f>
        <v/>
      </c>
      <c r="N281" s="15">
        <f>IF($A$279="","",SUMIFS(Allocations!O$3:O$302,Allocations!$A$3:$A$302,$A$279,Allocations!$C$3:$C$302,"Confirmed"))</f>
        <v/>
      </c>
    </row>
    <row r="282">
      <c r="B282">
        <f>IF($A$279="","","% allocated")</f>
        <v/>
      </c>
      <c r="C282" s="16">
        <f>IF($A$279="","",IF(C279=0,"",C280/C279))</f>
        <v/>
      </c>
      <c r="D282" s="16">
        <f>IF($A$279="","",IF(D279=0,"",D280/D279))</f>
        <v/>
      </c>
      <c r="E282" s="16">
        <f>IF($A$279="","",IF(E279=0,"",E280/E279))</f>
        <v/>
      </c>
      <c r="F282" s="16">
        <f>IF($A$279="","",IF(F279=0,"",F280/F279))</f>
        <v/>
      </c>
      <c r="G282" s="16">
        <f>IF($A$279="","",IF(G279=0,"",G280/G279))</f>
        <v/>
      </c>
      <c r="H282" s="16">
        <f>IF($A$279="","",IF(H279=0,"",H280/H279))</f>
        <v/>
      </c>
      <c r="I282" s="16">
        <f>IF($A$279="","",IF(I279=0,"",I280/I279))</f>
        <v/>
      </c>
      <c r="J282" s="16">
        <f>IF($A$279="","",IF(J279=0,"",J280/J279))</f>
        <v/>
      </c>
      <c r="K282" s="16">
        <f>IF($A$279="","",IF(K279=0,"",K280/K279))</f>
        <v/>
      </c>
      <c r="L282" s="16">
        <f>IF($A$279="","",IF(L279=0,"",L280/L279))</f>
        <v/>
      </c>
      <c r="M282" s="16">
        <f>IF($A$279="","",IF(M279=0,"",M280/M279))</f>
        <v/>
      </c>
      <c r="N282" s="16">
        <f>IF($A$279="","",IF(N279=0,"",N280/N279))</f>
        <v/>
      </c>
    </row>
    <row r="283">
      <c r="B283">
        <f>IF($A$279="","","Status")</f>
        <v/>
      </c>
      <c r="C283">
        <f>IF($A$279="","",IF(C279=0,IF(C280&gt;0,"Booked while off","Off"),IF(C282&gt;OverAbove,"Over",IF(C282&lt;UnderBelow,"Under","OK"))))</f>
        <v/>
      </c>
      <c r="D283">
        <f>IF($A$279="","",IF(D279=0,IF(D280&gt;0,"Booked while off","Off"),IF(D282&gt;OverAbove,"Over",IF(D282&lt;UnderBelow,"Under","OK"))))</f>
        <v/>
      </c>
      <c r="E283">
        <f>IF($A$279="","",IF(E279=0,IF(E280&gt;0,"Booked while off","Off"),IF(E282&gt;OverAbove,"Over",IF(E282&lt;UnderBelow,"Under","OK"))))</f>
        <v/>
      </c>
      <c r="F283">
        <f>IF($A$279="","",IF(F279=0,IF(F280&gt;0,"Booked while off","Off"),IF(F282&gt;OverAbove,"Over",IF(F282&lt;UnderBelow,"Under","OK"))))</f>
        <v/>
      </c>
      <c r="G283">
        <f>IF($A$279="","",IF(G279=0,IF(G280&gt;0,"Booked while off","Off"),IF(G282&gt;OverAbove,"Over",IF(G282&lt;UnderBelow,"Under","OK"))))</f>
        <v/>
      </c>
      <c r="H283">
        <f>IF($A$279="","",IF(H279=0,IF(H280&gt;0,"Booked while off","Off"),IF(H282&gt;OverAbove,"Over",IF(H282&lt;UnderBelow,"Under","OK"))))</f>
        <v/>
      </c>
      <c r="I283">
        <f>IF($A$279="","",IF(I279=0,IF(I280&gt;0,"Booked while off","Off"),IF(I282&gt;OverAbove,"Over",IF(I282&lt;UnderBelow,"Under","OK"))))</f>
        <v/>
      </c>
      <c r="J283">
        <f>IF($A$279="","",IF(J279=0,IF(J280&gt;0,"Booked while off","Off"),IF(J282&gt;OverAbove,"Over",IF(J282&lt;UnderBelow,"Under","OK"))))</f>
        <v/>
      </c>
      <c r="K283">
        <f>IF($A$279="","",IF(K279=0,IF(K280&gt;0,"Booked while off","Off"),IF(K282&gt;OverAbove,"Over",IF(K282&lt;UnderBelow,"Under","OK"))))</f>
        <v/>
      </c>
      <c r="L283">
        <f>IF($A$279="","",IF(L279=0,IF(L280&gt;0,"Booked while off","Off"),IF(L282&gt;OverAbove,"Over",IF(L282&lt;UnderBelow,"Under","OK"))))</f>
        <v/>
      </c>
      <c r="M283">
        <f>IF($A$279="","",IF(M279=0,IF(M280&gt;0,"Booked while off","Off"),IF(M282&gt;OverAbove,"Over",IF(M282&lt;UnderBelow,"Under","OK"))))</f>
        <v/>
      </c>
      <c r="N283">
        <f>IF($A$279="","",IF(N279=0,IF(N280&gt;0,"Booked while off","Off"),IF(N282&gt;OverAbove,"Over",IF(N282&lt;UnderBelow,"Under","OK"))))</f>
        <v/>
      </c>
    </row>
    <row r="284"/>
    <row r="285">
      <c r="A285" s="2">
        <f>IF(People!$A$50="","",People!$A$50)</f>
        <v/>
      </c>
      <c r="B285">
        <f>IF($A$285="","","Available")</f>
        <v/>
      </c>
      <c r="C285" s="15">
        <f>IF($A$285="","",MAX(0,People!$C$50-SUMIFS(Allocations!D$3:D$302,Allocations!$A$3:$A$302,$A$285,Allocations!$B$3:$B$302,"Time off")))</f>
        <v/>
      </c>
      <c r="D285" s="15">
        <f>IF($A$285="","",MAX(0,People!$C$50-SUMIFS(Allocations!E$3:E$302,Allocations!$A$3:$A$302,$A$285,Allocations!$B$3:$B$302,"Time off")))</f>
        <v/>
      </c>
      <c r="E285" s="15">
        <f>IF($A$285="","",MAX(0,People!$C$50-SUMIFS(Allocations!F$3:F$302,Allocations!$A$3:$A$302,$A$285,Allocations!$B$3:$B$302,"Time off")))</f>
        <v/>
      </c>
      <c r="F285" s="15">
        <f>IF($A$285="","",MAX(0,People!$C$50-SUMIFS(Allocations!G$3:G$302,Allocations!$A$3:$A$302,$A$285,Allocations!$B$3:$B$302,"Time off")))</f>
        <v/>
      </c>
      <c r="G285" s="15">
        <f>IF($A$285="","",MAX(0,People!$C$50-SUMIFS(Allocations!H$3:H$302,Allocations!$A$3:$A$302,$A$285,Allocations!$B$3:$B$302,"Time off")))</f>
        <v/>
      </c>
      <c r="H285" s="15">
        <f>IF($A$285="","",MAX(0,People!$C$50-SUMIFS(Allocations!I$3:I$302,Allocations!$A$3:$A$302,$A$285,Allocations!$B$3:$B$302,"Time off")))</f>
        <v/>
      </c>
      <c r="I285" s="15">
        <f>IF($A$285="","",MAX(0,People!$C$50-SUMIFS(Allocations!J$3:J$302,Allocations!$A$3:$A$302,$A$285,Allocations!$B$3:$B$302,"Time off")))</f>
        <v/>
      </c>
      <c r="J285" s="15">
        <f>IF($A$285="","",MAX(0,People!$C$50-SUMIFS(Allocations!K$3:K$302,Allocations!$A$3:$A$302,$A$285,Allocations!$B$3:$B$302,"Time off")))</f>
        <v/>
      </c>
      <c r="K285" s="15">
        <f>IF($A$285="","",MAX(0,People!$C$50-SUMIFS(Allocations!L$3:L$302,Allocations!$A$3:$A$302,$A$285,Allocations!$B$3:$B$302,"Time off")))</f>
        <v/>
      </c>
      <c r="L285" s="15">
        <f>IF($A$285="","",MAX(0,People!$C$50-SUMIFS(Allocations!M$3:M$302,Allocations!$A$3:$A$302,$A$285,Allocations!$B$3:$B$302,"Time off")))</f>
        <v/>
      </c>
      <c r="M285" s="15">
        <f>IF($A$285="","",MAX(0,People!$C$50-SUMIFS(Allocations!N$3:N$302,Allocations!$A$3:$A$302,$A$285,Allocations!$B$3:$B$302,"Time off")))</f>
        <v/>
      </c>
      <c r="N285" s="15">
        <f>IF($A$285="","",MAX(0,People!$C$50-SUMIFS(Allocations!O$3:O$302,Allocations!$A$3:$A$302,$A$285,Allocations!$B$3:$B$302,"Time off")))</f>
        <v/>
      </c>
    </row>
    <row r="286">
      <c r="B286">
        <f>IF($A$285="","","Allocated")</f>
        <v/>
      </c>
      <c r="C286" s="15">
        <f>IF($A$285="","",SUMIFS(Allocations!D$3:D$302,Allocations!$A$3:$A$302,$A$285)-SUMIFS(Allocations!D$3:D$302,Allocations!$A$3:$A$302,$A$285,Allocations!$B$3:$B$302,"Time off"))</f>
        <v/>
      </c>
      <c r="D286" s="15">
        <f>IF($A$285="","",SUMIFS(Allocations!E$3:E$302,Allocations!$A$3:$A$302,$A$285)-SUMIFS(Allocations!E$3:E$302,Allocations!$A$3:$A$302,$A$285,Allocations!$B$3:$B$302,"Time off"))</f>
        <v/>
      </c>
      <c r="E286" s="15">
        <f>IF($A$285="","",SUMIFS(Allocations!F$3:F$302,Allocations!$A$3:$A$302,$A$285)-SUMIFS(Allocations!F$3:F$302,Allocations!$A$3:$A$302,$A$285,Allocations!$B$3:$B$302,"Time off"))</f>
        <v/>
      </c>
      <c r="F286" s="15">
        <f>IF($A$285="","",SUMIFS(Allocations!G$3:G$302,Allocations!$A$3:$A$302,$A$285)-SUMIFS(Allocations!G$3:G$302,Allocations!$A$3:$A$302,$A$285,Allocations!$B$3:$B$302,"Time off"))</f>
        <v/>
      </c>
      <c r="G286" s="15">
        <f>IF($A$285="","",SUMIFS(Allocations!H$3:H$302,Allocations!$A$3:$A$302,$A$285)-SUMIFS(Allocations!H$3:H$302,Allocations!$A$3:$A$302,$A$285,Allocations!$B$3:$B$302,"Time off"))</f>
        <v/>
      </c>
      <c r="H286" s="15">
        <f>IF($A$285="","",SUMIFS(Allocations!I$3:I$302,Allocations!$A$3:$A$302,$A$285)-SUMIFS(Allocations!I$3:I$302,Allocations!$A$3:$A$302,$A$285,Allocations!$B$3:$B$302,"Time off"))</f>
        <v/>
      </c>
      <c r="I286" s="15">
        <f>IF($A$285="","",SUMIFS(Allocations!J$3:J$302,Allocations!$A$3:$A$302,$A$285)-SUMIFS(Allocations!J$3:J$302,Allocations!$A$3:$A$302,$A$285,Allocations!$B$3:$B$302,"Time off"))</f>
        <v/>
      </c>
      <c r="J286" s="15">
        <f>IF($A$285="","",SUMIFS(Allocations!K$3:K$302,Allocations!$A$3:$A$302,$A$285)-SUMIFS(Allocations!K$3:K$302,Allocations!$A$3:$A$302,$A$285,Allocations!$B$3:$B$302,"Time off"))</f>
        <v/>
      </c>
      <c r="K286" s="15">
        <f>IF($A$285="","",SUMIFS(Allocations!L$3:L$302,Allocations!$A$3:$A$302,$A$285)-SUMIFS(Allocations!L$3:L$302,Allocations!$A$3:$A$302,$A$285,Allocations!$B$3:$B$302,"Time off"))</f>
        <v/>
      </c>
      <c r="L286" s="15">
        <f>IF($A$285="","",SUMIFS(Allocations!M$3:M$302,Allocations!$A$3:$A$302,$A$285)-SUMIFS(Allocations!M$3:M$302,Allocations!$A$3:$A$302,$A$285,Allocations!$B$3:$B$302,"Time off"))</f>
        <v/>
      </c>
      <c r="M286" s="15">
        <f>IF($A$285="","",SUMIFS(Allocations!N$3:N$302,Allocations!$A$3:$A$302,$A$285)-SUMIFS(Allocations!N$3:N$302,Allocations!$A$3:$A$302,$A$285,Allocations!$B$3:$B$302,"Time off"))</f>
        <v/>
      </c>
      <c r="N286" s="15">
        <f>IF($A$285="","",SUMIFS(Allocations!O$3:O$302,Allocations!$A$3:$A$302,$A$285)-SUMIFS(Allocations!O$3:O$302,Allocations!$A$3:$A$302,$A$285,Allocations!$B$3:$B$302,"Time off"))</f>
        <v/>
      </c>
    </row>
    <row r="287">
      <c r="B287">
        <f>IF($A$285="","","Confirmed")</f>
        <v/>
      </c>
      <c r="C287" s="15">
        <f>IF($A$285="","",SUMIFS(Allocations!D$3:D$302,Allocations!$A$3:$A$302,$A$285,Allocations!$C$3:$C$302,"Confirmed"))</f>
        <v/>
      </c>
      <c r="D287" s="15">
        <f>IF($A$285="","",SUMIFS(Allocations!E$3:E$302,Allocations!$A$3:$A$302,$A$285,Allocations!$C$3:$C$302,"Confirmed"))</f>
        <v/>
      </c>
      <c r="E287" s="15">
        <f>IF($A$285="","",SUMIFS(Allocations!F$3:F$302,Allocations!$A$3:$A$302,$A$285,Allocations!$C$3:$C$302,"Confirmed"))</f>
        <v/>
      </c>
      <c r="F287" s="15">
        <f>IF($A$285="","",SUMIFS(Allocations!G$3:G$302,Allocations!$A$3:$A$302,$A$285,Allocations!$C$3:$C$302,"Confirmed"))</f>
        <v/>
      </c>
      <c r="G287" s="15">
        <f>IF($A$285="","",SUMIFS(Allocations!H$3:H$302,Allocations!$A$3:$A$302,$A$285,Allocations!$C$3:$C$302,"Confirmed"))</f>
        <v/>
      </c>
      <c r="H287" s="15">
        <f>IF($A$285="","",SUMIFS(Allocations!I$3:I$302,Allocations!$A$3:$A$302,$A$285,Allocations!$C$3:$C$302,"Confirmed"))</f>
        <v/>
      </c>
      <c r="I287" s="15">
        <f>IF($A$285="","",SUMIFS(Allocations!J$3:J$302,Allocations!$A$3:$A$302,$A$285,Allocations!$C$3:$C$302,"Confirmed"))</f>
        <v/>
      </c>
      <c r="J287" s="15">
        <f>IF($A$285="","",SUMIFS(Allocations!K$3:K$302,Allocations!$A$3:$A$302,$A$285,Allocations!$C$3:$C$302,"Confirmed"))</f>
        <v/>
      </c>
      <c r="K287" s="15">
        <f>IF($A$285="","",SUMIFS(Allocations!L$3:L$302,Allocations!$A$3:$A$302,$A$285,Allocations!$C$3:$C$302,"Confirmed"))</f>
        <v/>
      </c>
      <c r="L287" s="15">
        <f>IF($A$285="","",SUMIFS(Allocations!M$3:M$302,Allocations!$A$3:$A$302,$A$285,Allocations!$C$3:$C$302,"Confirmed"))</f>
        <v/>
      </c>
      <c r="M287" s="15">
        <f>IF($A$285="","",SUMIFS(Allocations!N$3:N$302,Allocations!$A$3:$A$302,$A$285,Allocations!$C$3:$C$302,"Confirmed"))</f>
        <v/>
      </c>
      <c r="N287" s="15">
        <f>IF($A$285="","",SUMIFS(Allocations!O$3:O$302,Allocations!$A$3:$A$302,$A$285,Allocations!$C$3:$C$302,"Confirmed"))</f>
        <v/>
      </c>
    </row>
    <row r="288">
      <c r="B288">
        <f>IF($A$285="","","% allocated")</f>
        <v/>
      </c>
      <c r="C288" s="16">
        <f>IF($A$285="","",IF(C285=0,"",C286/C285))</f>
        <v/>
      </c>
      <c r="D288" s="16">
        <f>IF($A$285="","",IF(D285=0,"",D286/D285))</f>
        <v/>
      </c>
      <c r="E288" s="16">
        <f>IF($A$285="","",IF(E285=0,"",E286/E285))</f>
        <v/>
      </c>
      <c r="F288" s="16">
        <f>IF($A$285="","",IF(F285=0,"",F286/F285))</f>
        <v/>
      </c>
      <c r="G288" s="16">
        <f>IF($A$285="","",IF(G285=0,"",G286/G285))</f>
        <v/>
      </c>
      <c r="H288" s="16">
        <f>IF($A$285="","",IF(H285=0,"",H286/H285))</f>
        <v/>
      </c>
      <c r="I288" s="16">
        <f>IF($A$285="","",IF(I285=0,"",I286/I285))</f>
        <v/>
      </c>
      <c r="J288" s="16">
        <f>IF($A$285="","",IF(J285=0,"",J286/J285))</f>
        <v/>
      </c>
      <c r="K288" s="16">
        <f>IF($A$285="","",IF(K285=0,"",K286/K285))</f>
        <v/>
      </c>
      <c r="L288" s="16">
        <f>IF($A$285="","",IF(L285=0,"",L286/L285))</f>
        <v/>
      </c>
      <c r="M288" s="16">
        <f>IF($A$285="","",IF(M285=0,"",M286/M285))</f>
        <v/>
      </c>
      <c r="N288" s="16">
        <f>IF($A$285="","",IF(N285=0,"",N286/N285))</f>
        <v/>
      </c>
    </row>
    <row r="289">
      <c r="B289">
        <f>IF($A$285="","","Status")</f>
        <v/>
      </c>
      <c r="C289">
        <f>IF($A$285="","",IF(C285=0,IF(C286&gt;0,"Booked while off","Off"),IF(C288&gt;OverAbove,"Over",IF(C288&lt;UnderBelow,"Under","OK"))))</f>
        <v/>
      </c>
      <c r="D289">
        <f>IF($A$285="","",IF(D285=0,IF(D286&gt;0,"Booked while off","Off"),IF(D288&gt;OverAbove,"Over",IF(D288&lt;UnderBelow,"Under","OK"))))</f>
        <v/>
      </c>
      <c r="E289">
        <f>IF($A$285="","",IF(E285=0,IF(E286&gt;0,"Booked while off","Off"),IF(E288&gt;OverAbove,"Over",IF(E288&lt;UnderBelow,"Under","OK"))))</f>
        <v/>
      </c>
      <c r="F289">
        <f>IF($A$285="","",IF(F285=0,IF(F286&gt;0,"Booked while off","Off"),IF(F288&gt;OverAbove,"Over",IF(F288&lt;UnderBelow,"Under","OK"))))</f>
        <v/>
      </c>
      <c r="G289">
        <f>IF($A$285="","",IF(G285=0,IF(G286&gt;0,"Booked while off","Off"),IF(G288&gt;OverAbove,"Over",IF(G288&lt;UnderBelow,"Under","OK"))))</f>
        <v/>
      </c>
      <c r="H289">
        <f>IF($A$285="","",IF(H285=0,IF(H286&gt;0,"Booked while off","Off"),IF(H288&gt;OverAbove,"Over",IF(H288&lt;UnderBelow,"Under","OK"))))</f>
        <v/>
      </c>
      <c r="I289">
        <f>IF($A$285="","",IF(I285=0,IF(I286&gt;0,"Booked while off","Off"),IF(I288&gt;OverAbove,"Over",IF(I288&lt;UnderBelow,"Under","OK"))))</f>
        <v/>
      </c>
      <c r="J289">
        <f>IF($A$285="","",IF(J285=0,IF(J286&gt;0,"Booked while off","Off"),IF(J288&gt;OverAbove,"Over",IF(J288&lt;UnderBelow,"Under","OK"))))</f>
        <v/>
      </c>
      <c r="K289">
        <f>IF($A$285="","",IF(K285=0,IF(K286&gt;0,"Booked while off","Off"),IF(K288&gt;OverAbove,"Over",IF(K288&lt;UnderBelow,"Under","OK"))))</f>
        <v/>
      </c>
      <c r="L289">
        <f>IF($A$285="","",IF(L285=0,IF(L286&gt;0,"Booked while off","Off"),IF(L288&gt;OverAbove,"Over",IF(L288&lt;UnderBelow,"Under","OK"))))</f>
        <v/>
      </c>
      <c r="M289">
        <f>IF($A$285="","",IF(M285=0,IF(M286&gt;0,"Booked while off","Off"),IF(M288&gt;OverAbove,"Over",IF(M288&lt;UnderBelow,"Under","OK"))))</f>
        <v/>
      </c>
      <c r="N289">
        <f>IF($A$285="","",IF(N285=0,IF(N286&gt;0,"Booked while off","Off"),IF(N288&gt;OverAbove,"Over",IF(N288&lt;UnderBelow,"Under","OK"))))</f>
        <v/>
      </c>
    </row>
    <row r="290"/>
    <row r="291">
      <c r="A291" s="2">
        <f>IF(People!$A$51="","",People!$A$51)</f>
        <v/>
      </c>
      <c r="B291">
        <f>IF($A$291="","","Available")</f>
        <v/>
      </c>
      <c r="C291" s="15">
        <f>IF($A$291="","",MAX(0,People!$C$51-SUMIFS(Allocations!D$3:D$302,Allocations!$A$3:$A$302,$A$291,Allocations!$B$3:$B$302,"Time off")))</f>
        <v/>
      </c>
      <c r="D291" s="15">
        <f>IF($A$291="","",MAX(0,People!$C$51-SUMIFS(Allocations!E$3:E$302,Allocations!$A$3:$A$302,$A$291,Allocations!$B$3:$B$302,"Time off")))</f>
        <v/>
      </c>
      <c r="E291" s="15">
        <f>IF($A$291="","",MAX(0,People!$C$51-SUMIFS(Allocations!F$3:F$302,Allocations!$A$3:$A$302,$A$291,Allocations!$B$3:$B$302,"Time off")))</f>
        <v/>
      </c>
      <c r="F291" s="15">
        <f>IF($A$291="","",MAX(0,People!$C$51-SUMIFS(Allocations!G$3:G$302,Allocations!$A$3:$A$302,$A$291,Allocations!$B$3:$B$302,"Time off")))</f>
        <v/>
      </c>
      <c r="G291" s="15">
        <f>IF($A$291="","",MAX(0,People!$C$51-SUMIFS(Allocations!H$3:H$302,Allocations!$A$3:$A$302,$A$291,Allocations!$B$3:$B$302,"Time off")))</f>
        <v/>
      </c>
      <c r="H291" s="15">
        <f>IF($A$291="","",MAX(0,People!$C$51-SUMIFS(Allocations!I$3:I$302,Allocations!$A$3:$A$302,$A$291,Allocations!$B$3:$B$302,"Time off")))</f>
        <v/>
      </c>
      <c r="I291" s="15">
        <f>IF($A$291="","",MAX(0,People!$C$51-SUMIFS(Allocations!J$3:J$302,Allocations!$A$3:$A$302,$A$291,Allocations!$B$3:$B$302,"Time off")))</f>
        <v/>
      </c>
      <c r="J291" s="15">
        <f>IF($A$291="","",MAX(0,People!$C$51-SUMIFS(Allocations!K$3:K$302,Allocations!$A$3:$A$302,$A$291,Allocations!$B$3:$B$302,"Time off")))</f>
        <v/>
      </c>
      <c r="K291" s="15">
        <f>IF($A$291="","",MAX(0,People!$C$51-SUMIFS(Allocations!L$3:L$302,Allocations!$A$3:$A$302,$A$291,Allocations!$B$3:$B$302,"Time off")))</f>
        <v/>
      </c>
      <c r="L291" s="15">
        <f>IF($A$291="","",MAX(0,People!$C$51-SUMIFS(Allocations!M$3:M$302,Allocations!$A$3:$A$302,$A$291,Allocations!$B$3:$B$302,"Time off")))</f>
        <v/>
      </c>
      <c r="M291" s="15">
        <f>IF($A$291="","",MAX(0,People!$C$51-SUMIFS(Allocations!N$3:N$302,Allocations!$A$3:$A$302,$A$291,Allocations!$B$3:$B$302,"Time off")))</f>
        <v/>
      </c>
      <c r="N291" s="15">
        <f>IF($A$291="","",MAX(0,People!$C$51-SUMIFS(Allocations!O$3:O$302,Allocations!$A$3:$A$302,$A$291,Allocations!$B$3:$B$302,"Time off")))</f>
        <v/>
      </c>
    </row>
    <row r="292">
      <c r="B292">
        <f>IF($A$291="","","Allocated")</f>
        <v/>
      </c>
      <c r="C292" s="15">
        <f>IF($A$291="","",SUMIFS(Allocations!D$3:D$302,Allocations!$A$3:$A$302,$A$291)-SUMIFS(Allocations!D$3:D$302,Allocations!$A$3:$A$302,$A$291,Allocations!$B$3:$B$302,"Time off"))</f>
        <v/>
      </c>
      <c r="D292" s="15">
        <f>IF($A$291="","",SUMIFS(Allocations!E$3:E$302,Allocations!$A$3:$A$302,$A$291)-SUMIFS(Allocations!E$3:E$302,Allocations!$A$3:$A$302,$A$291,Allocations!$B$3:$B$302,"Time off"))</f>
        <v/>
      </c>
      <c r="E292" s="15">
        <f>IF($A$291="","",SUMIFS(Allocations!F$3:F$302,Allocations!$A$3:$A$302,$A$291)-SUMIFS(Allocations!F$3:F$302,Allocations!$A$3:$A$302,$A$291,Allocations!$B$3:$B$302,"Time off"))</f>
        <v/>
      </c>
      <c r="F292" s="15">
        <f>IF($A$291="","",SUMIFS(Allocations!G$3:G$302,Allocations!$A$3:$A$302,$A$291)-SUMIFS(Allocations!G$3:G$302,Allocations!$A$3:$A$302,$A$291,Allocations!$B$3:$B$302,"Time off"))</f>
        <v/>
      </c>
      <c r="G292" s="15">
        <f>IF($A$291="","",SUMIFS(Allocations!H$3:H$302,Allocations!$A$3:$A$302,$A$291)-SUMIFS(Allocations!H$3:H$302,Allocations!$A$3:$A$302,$A$291,Allocations!$B$3:$B$302,"Time off"))</f>
        <v/>
      </c>
      <c r="H292" s="15">
        <f>IF($A$291="","",SUMIFS(Allocations!I$3:I$302,Allocations!$A$3:$A$302,$A$291)-SUMIFS(Allocations!I$3:I$302,Allocations!$A$3:$A$302,$A$291,Allocations!$B$3:$B$302,"Time off"))</f>
        <v/>
      </c>
      <c r="I292" s="15">
        <f>IF($A$291="","",SUMIFS(Allocations!J$3:J$302,Allocations!$A$3:$A$302,$A$291)-SUMIFS(Allocations!J$3:J$302,Allocations!$A$3:$A$302,$A$291,Allocations!$B$3:$B$302,"Time off"))</f>
        <v/>
      </c>
      <c r="J292" s="15">
        <f>IF($A$291="","",SUMIFS(Allocations!K$3:K$302,Allocations!$A$3:$A$302,$A$291)-SUMIFS(Allocations!K$3:K$302,Allocations!$A$3:$A$302,$A$291,Allocations!$B$3:$B$302,"Time off"))</f>
        <v/>
      </c>
      <c r="K292" s="15">
        <f>IF($A$291="","",SUMIFS(Allocations!L$3:L$302,Allocations!$A$3:$A$302,$A$291)-SUMIFS(Allocations!L$3:L$302,Allocations!$A$3:$A$302,$A$291,Allocations!$B$3:$B$302,"Time off"))</f>
        <v/>
      </c>
      <c r="L292" s="15">
        <f>IF($A$291="","",SUMIFS(Allocations!M$3:M$302,Allocations!$A$3:$A$302,$A$291)-SUMIFS(Allocations!M$3:M$302,Allocations!$A$3:$A$302,$A$291,Allocations!$B$3:$B$302,"Time off"))</f>
        <v/>
      </c>
      <c r="M292" s="15">
        <f>IF($A$291="","",SUMIFS(Allocations!N$3:N$302,Allocations!$A$3:$A$302,$A$291)-SUMIFS(Allocations!N$3:N$302,Allocations!$A$3:$A$302,$A$291,Allocations!$B$3:$B$302,"Time off"))</f>
        <v/>
      </c>
      <c r="N292" s="15">
        <f>IF($A$291="","",SUMIFS(Allocations!O$3:O$302,Allocations!$A$3:$A$302,$A$291)-SUMIFS(Allocations!O$3:O$302,Allocations!$A$3:$A$302,$A$291,Allocations!$B$3:$B$302,"Time off"))</f>
        <v/>
      </c>
    </row>
    <row r="293">
      <c r="B293">
        <f>IF($A$291="","","Confirmed")</f>
        <v/>
      </c>
      <c r="C293" s="15">
        <f>IF($A$291="","",SUMIFS(Allocations!D$3:D$302,Allocations!$A$3:$A$302,$A$291,Allocations!$C$3:$C$302,"Confirmed"))</f>
        <v/>
      </c>
      <c r="D293" s="15">
        <f>IF($A$291="","",SUMIFS(Allocations!E$3:E$302,Allocations!$A$3:$A$302,$A$291,Allocations!$C$3:$C$302,"Confirmed"))</f>
        <v/>
      </c>
      <c r="E293" s="15">
        <f>IF($A$291="","",SUMIFS(Allocations!F$3:F$302,Allocations!$A$3:$A$302,$A$291,Allocations!$C$3:$C$302,"Confirmed"))</f>
        <v/>
      </c>
      <c r="F293" s="15">
        <f>IF($A$291="","",SUMIFS(Allocations!G$3:G$302,Allocations!$A$3:$A$302,$A$291,Allocations!$C$3:$C$302,"Confirmed"))</f>
        <v/>
      </c>
      <c r="G293" s="15">
        <f>IF($A$291="","",SUMIFS(Allocations!H$3:H$302,Allocations!$A$3:$A$302,$A$291,Allocations!$C$3:$C$302,"Confirmed"))</f>
        <v/>
      </c>
      <c r="H293" s="15">
        <f>IF($A$291="","",SUMIFS(Allocations!I$3:I$302,Allocations!$A$3:$A$302,$A$291,Allocations!$C$3:$C$302,"Confirmed"))</f>
        <v/>
      </c>
      <c r="I293" s="15">
        <f>IF($A$291="","",SUMIFS(Allocations!J$3:J$302,Allocations!$A$3:$A$302,$A$291,Allocations!$C$3:$C$302,"Confirmed"))</f>
        <v/>
      </c>
      <c r="J293" s="15">
        <f>IF($A$291="","",SUMIFS(Allocations!K$3:K$302,Allocations!$A$3:$A$302,$A$291,Allocations!$C$3:$C$302,"Confirmed"))</f>
        <v/>
      </c>
      <c r="K293" s="15">
        <f>IF($A$291="","",SUMIFS(Allocations!L$3:L$302,Allocations!$A$3:$A$302,$A$291,Allocations!$C$3:$C$302,"Confirmed"))</f>
        <v/>
      </c>
      <c r="L293" s="15">
        <f>IF($A$291="","",SUMIFS(Allocations!M$3:M$302,Allocations!$A$3:$A$302,$A$291,Allocations!$C$3:$C$302,"Confirmed"))</f>
        <v/>
      </c>
      <c r="M293" s="15">
        <f>IF($A$291="","",SUMIFS(Allocations!N$3:N$302,Allocations!$A$3:$A$302,$A$291,Allocations!$C$3:$C$302,"Confirmed"))</f>
        <v/>
      </c>
      <c r="N293" s="15">
        <f>IF($A$291="","",SUMIFS(Allocations!O$3:O$302,Allocations!$A$3:$A$302,$A$291,Allocations!$C$3:$C$302,"Confirmed"))</f>
        <v/>
      </c>
    </row>
    <row r="294">
      <c r="B294">
        <f>IF($A$291="","","% allocated")</f>
        <v/>
      </c>
      <c r="C294" s="16">
        <f>IF($A$291="","",IF(C291=0,"",C292/C291))</f>
        <v/>
      </c>
      <c r="D294" s="16">
        <f>IF($A$291="","",IF(D291=0,"",D292/D291))</f>
        <v/>
      </c>
      <c r="E294" s="16">
        <f>IF($A$291="","",IF(E291=0,"",E292/E291))</f>
        <v/>
      </c>
      <c r="F294" s="16">
        <f>IF($A$291="","",IF(F291=0,"",F292/F291))</f>
        <v/>
      </c>
      <c r="G294" s="16">
        <f>IF($A$291="","",IF(G291=0,"",G292/G291))</f>
        <v/>
      </c>
      <c r="H294" s="16">
        <f>IF($A$291="","",IF(H291=0,"",H292/H291))</f>
        <v/>
      </c>
      <c r="I294" s="16">
        <f>IF($A$291="","",IF(I291=0,"",I292/I291))</f>
        <v/>
      </c>
      <c r="J294" s="16">
        <f>IF($A$291="","",IF(J291=0,"",J292/J291))</f>
        <v/>
      </c>
      <c r="K294" s="16">
        <f>IF($A$291="","",IF(K291=0,"",K292/K291))</f>
        <v/>
      </c>
      <c r="L294" s="16">
        <f>IF($A$291="","",IF(L291=0,"",L292/L291))</f>
        <v/>
      </c>
      <c r="M294" s="16">
        <f>IF($A$291="","",IF(M291=0,"",M292/M291))</f>
        <v/>
      </c>
      <c r="N294" s="16">
        <f>IF($A$291="","",IF(N291=0,"",N292/N291))</f>
        <v/>
      </c>
    </row>
    <row r="295">
      <c r="B295">
        <f>IF($A$291="","","Status")</f>
        <v/>
      </c>
      <c r="C295">
        <f>IF($A$291="","",IF(C291=0,IF(C292&gt;0,"Booked while off","Off"),IF(C294&gt;OverAbove,"Over",IF(C294&lt;UnderBelow,"Under","OK"))))</f>
        <v/>
      </c>
      <c r="D295">
        <f>IF($A$291="","",IF(D291=0,IF(D292&gt;0,"Booked while off","Off"),IF(D294&gt;OverAbove,"Over",IF(D294&lt;UnderBelow,"Under","OK"))))</f>
        <v/>
      </c>
      <c r="E295">
        <f>IF($A$291="","",IF(E291=0,IF(E292&gt;0,"Booked while off","Off"),IF(E294&gt;OverAbove,"Over",IF(E294&lt;UnderBelow,"Under","OK"))))</f>
        <v/>
      </c>
      <c r="F295">
        <f>IF($A$291="","",IF(F291=0,IF(F292&gt;0,"Booked while off","Off"),IF(F294&gt;OverAbove,"Over",IF(F294&lt;UnderBelow,"Under","OK"))))</f>
        <v/>
      </c>
      <c r="G295">
        <f>IF($A$291="","",IF(G291=0,IF(G292&gt;0,"Booked while off","Off"),IF(G294&gt;OverAbove,"Over",IF(G294&lt;UnderBelow,"Under","OK"))))</f>
        <v/>
      </c>
      <c r="H295">
        <f>IF($A$291="","",IF(H291=0,IF(H292&gt;0,"Booked while off","Off"),IF(H294&gt;OverAbove,"Over",IF(H294&lt;UnderBelow,"Under","OK"))))</f>
        <v/>
      </c>
      <c r="I295">
        <f>IF($A$291="","",IF(I291=0,IF(I292&gt;0,"Booked while off","Off"),IF(I294&gt;OverAbove,"Over",IF(I294&lt;UnderBelow,"Under","OK"))))</f>
        <v/>
      </c>
      <c r="J295">
        <f>IF($A$291="","",IF(J291=0,IF(J292&gt;0,"Booked while off","Off"),IF(J294&gt;OverAbove,"Over",IF(J294&lt;UnderBelow,"Under","OK"))))</f>
        <v/>
      </c>
      <c r="K295">
        <f>IF($A$291="","",IF(K291=0,IF(K292&gt;0,"Booked while off","Off"),IF(K294&gt;OverAbove,"Over",IF(K294&lt;UnderBelow,"Under","OK"))))</f>
        <v/>
      </c>
      <c r="L295">
        <f>IF($A$291="","",IF(L291=0,IF(L292&gt;0,"Booked while off","Off"),IF(L294&gt;OverAbove,"Over",IF(L294&lt;UnderBelow,"Under","OK"))))</f>
        <v/>
      </c>
      <c r="M295">
        <f>IF($A$291="","",IF(M291=0,IF(M292&gt;0,"Booked while off","Off"),IF(M294&gt;OverAbove,"Over",IF(M294&lt;UnderBelow,"Under","OK"))))</f>
        <v/>
      </c>
      <c r="N295">
        <f>IF($A$291="","",IF(N291=0,IF(N292&gt;0,"Booked while off","Off"),IF(N294&gt;OverAbove,"Over",IF(N294&lt;UnderBelow,"Under","OK"))))</f>
        <v/>
      </c>
    </row>
    <row r="296"/>
    <row r="297">
      <c r="A297" s="2">
        <f>IF(People!$A$52="","",People!$A$52)</f>
        <v/>
      </c>
      <c r="B297">
        <f>IF($A$297="","","Available")</f>
        <v/>
      </c>
      <c r="C297" s="15">
        <f>IF($A$297="","",MAX(0,People!$C$52-SUMIFS(Allocations!D$3:D$302,Allocations!$A$3:$A$302,$A$297,Allocations!$B$3:$B$302,"Time off")))</f>
        <v/>
      </c>
      <c r="D297" s="15">
        <f>IF($A$297="","",MAX(0,People!$C$52-SUMIFS(Allocations!E$3:E$302,Allocations!$A$3:$A$302,$A$297,Allocations!$B$3:$B$302,"Time off")))</f>
        <v/>
      </c>
      <c r="E297" s="15">
        <f>IF($A$297="","",MAX(0,People!$C$52-SUMIFS(Allocations!F$3:F$302,Allocations!$A$3:$A$302,$A$297,Allocations!$B$3:$B$302,"Time off")))</f>
        <v/>
      </c>
      <c r="F297" s="15">
        <f>IF($A$297="","",MAX(0,People!$C$52-SUMIFS(Allocations!G$3:G$302,Allocations!$A$3:$A$302,$A$297,Allocations!$B$3:$B$302,"Time off")))</f>
        <v/>
      </c>
      <c r="G297" s="15">
        <f>IF($A$297="","",MAX(0,People!$C$52-SUMIFS(Allocations!H$3:H$302,Allocations!$A$3:$A$302,$A$297,Allocations!$B$3:$B$302,"Time off")))</f>
        <v/>
      </c>
      <c r="H297" s="15">
        <f>IF($A$297="","",MAX(0,People!$C$52-SUMIFS(Allocations!I$3:I$302,Allocations!$A$3:$A$302,$A$297,Allocations!$B$3:$B$302,"Time off")))</f>
        <v/>
      </c>
      <c r="I297" s="15">
        <f>IF($A$297="","",MAX(0,People!$C$52-SUMIFS(Allocations!J$3:J$302,Allocations!$A$3:$A$302,$A$297,Allocations!$B$3:$B$302,"Time off")))</f>
        <v/>
      </c>
      <c r="J297" s="15">
        <f>IF($A$297="","",MAX(0,People!$C$52-SUMIFS(Allocations!K$3:K$302,Allocations!$A$3:$A$302,$A$297,Allocations!$B$3:$B$302,"Time off")))</f>
        <v/>
      </c>
      <c r="K297" s="15">
        <f>IF($A$297="","",MAX(0,People!$C$52-SUMIFS(Allocations!L$3:L$302,Allocations!$A$3:$A$302,$A$297,Allocations!$B$3:$B$302,"Time off")))</f>
        <v/>
      </c>
      <c r="L297" s="15">
        <f>IF($A$297="","",MAX(0,People!$C$52-SUMIFS(Allocations!M$3:M$302,Allocations!$A$3:$A$302,$A$297,Allocations!$B$3:$B$302,"Time off")))</f>
        <v/>
      </c>
      <c r="M297" s="15">
        <f>IF($A$297="","",MAX(0,People!$C$52-SUMIFS(Allocations!N$3:N$302,Allocations!$A$3:$A$302,$A$297,Allocations!$B$3:$B$302,"Time off")))</f>
        <v/>
      </c>
      <c r="N297" s="15">
        <f>IF($A$297="","",MAX(0,People!$C$52-SUMIFS(Allocations!O$3:O$302,Allocations!$A$3:$A$302,$A$297,Allocations!$B$3:$B$302,"Time off")))</f>
        <v/>
      </c>
    </row>
    <row r="298">
      <c r="B298">
        <f>IF($A$297="","","Allocated")</f>
        <v/>
      </c>
      <c r="C298" s="15">
        <f>IF($A$297="","",SUMIFS(Allocations!D$3:D$302,Allocations!$A$3:$A$302,$A$297)-SUMIFS(Allocations!D$3:D$302,Allocations!$A$3:$A$302,$A$297,Allocations!$B$3:$B$302,"Time off"))</f>
        <v/>
      </c>
      <c r="D298" s="15">
        <f>IF($A$297="","",SUMIFS(Allocations!E$3:E$302,Allocations!$A$3:$A$302,$A$297)-SUMIFS(Allocations!E$3:E$302,Allocations!$A$3:$A$302,$A$297,Allocations!$B$3:$B$302,"Time off"))</f>
        <v/>
      </c>
      <c r="E298" s="15">
        <f>IF($A$297="","",SUMIFS(Allocations!F$3:F$302,Allocations!$A$3:$A$302,$A$297)-SUMIFS(Allocations!F$3:F$302,Allocations!$A$3:$A$302,$A$297,Allocations!$B$3:$B$302,"Time off"))</f>
        <v/>
      </c>
      <c r="F298" s="15">
        <f>IF($A$297="","",SUMIFS(Allocations!G$3:G$302,Allocations!$A$3:$A$302,$A$297)-SUMIFS(Allocations!G$3:G$302,Allocations!$A$3:$A$302,$A$297,Allocations!$B$3:$B$302,"Time off"))</f>
        <v/>
      </c>
      <c r="G298" s="15">
        <f>IF($A$297="","",SUMIFS(Allocations!H$3:H$302,Allocations!$A$3:$A$302,$A$297)-SUMIFS(Allocations!H$3:H$302,Allocations!$A$3:$A$302,$A$297,Allocations!$B$3:$B$302,"Time off"))</f>
        <v/>
      </c>
      <c r="H298" s="15">
        <f>IF($A$297="","",SUMIFS(Allocations!I$3:I$302,Allocations!$A$3:$A$302,$A$297)-SUMIFS(Allocations!I$3:I$302,Allocations!$A$3:$A$302,$A$297,Allocations!$B$3:$B$302,"Time off"))</f>
        <v/>
      </c>
      <c r="I298" s="15">
        <f>IF($A$297="","",SUMIFS(Allocations!J$3:J$302,Allocations!$A$3:$A$302,$A$297)-SUMIFS(Allocations!J$3:J$302,Allocations!$A$3:$A$302,$A$297,Allocations!$B$3:$B$302,"Time off"))</f>
        <v/>
      </c>
      <c r="J298" s="15">
        <f>IF($A$297="","",SUMIFS(Allocations!K$3:K$302,Allocations!$A$3:$A$302,$A$297)-SUMIFS(Allocations!K$3:K$302,Allocations!$A$3:$A$302,$A$297,Allocations!$B$3:$B$302,"Time off"))</f>
        <v/>
      </c>
      <c r="K298" s="15">
        <f>IF($A$297="","",SUMIFS(Allocations!L$3:L$302,Allocations!$A$3:$A$302,$A$297)-SUMIFS(Allocations!L$3:L$302,Allocations!$A$3:$A$302,$A$297,Allocations!$B$3:$B$302,"Time off"))</f>
        <v/>
      </c>
      <c r="L298" s="15">
        <f>IF($A$297="","",SUMIFS(Allocations!M$3:M$302,Allocations!$A$3:$A$302,$A$297)-SUMIFS(Allocations!M$3:M$302,Allocations!$A$3:$A$302,$A$297,Allocations!$B$3:$B$302,"Time off"))</f>
        <v/>
      </c>
      <c r="M298" s="15">
        <f>IF($A$297="","",SUMIFS(Allocations!N$3:N$302,Allocations!$A$3:$A$302,$A$297)-SUMIFS(Allocations!N$3:N$302,Allocations!$A$3:$A$302,$A$297,Allocations!$B$3:$B$302,"Time off"))</f>
        <v/>
      </c>
      <c r="N298" s="15">
        <f>IF($A$297="","",SUMIFS(Allocations!O$3:O$302,Allocations!$A$3:$A$302,$A$297)-SUMIFS(Allocations!O$3:O$302,Allocations!$A$3:$A$302,$A$297,Allocations!$B$3:$B$302,"Time off"))</f>
        <v/>
      </c>
    </row>
    <row r="299">
      <c r="B299">
        <f>IF($A$297="","","Confirmed")</f>
        <v/>
      </c>
      <c r="C299" s="15">
        <f>IF($A$297="","",SUMIFS(Allocations!D$3:D$302,Allocations!$A$3:$A$302,$A$297,Allocations!$C$3:$C$302,"Confirmed"))</f>
        <v/>
      </c>
      <c r="D299" s="15">
        <f>IF($A$297="","",SUMIFS(Allocations!E$3:E$302,Allocations!$A$3:$A$302,$A$297,Allocations!$C$3:$C$302,"Confirmed"))</f>
        <v/>
      </c>
      <c r="E299" s="15">
        <f>IF($A$297="","",SUMIFS(Allocations!F$3:F$302,Allocations!$A$3:$A$302,$A$297,Allocations!$C$3:$C$302,"Confirmed"))</f>
        <v/>
      </c>
      <c r="F299" s="15">
        <f>IF($A$297="","",SUMIFS(Allocations!G$3:G$302,Allocations!$A$3:$A$302,$A$297,Allocations!$C$3:$C$302,"Confirmed"))</f>
        <v/>
      </c>
      <c r="G299" s="15">
        <f>IF($A$297="","",SUMIFS(Allocations!H$3:H$302,Allocations!$A$3:$A$302,$A$297,Allocations!$C$3:$C$302,"Confirmed"))</f>
        <v/>
      </c>
      <c r="H299" s="15">
        <f>IF($A$297="","",SUMIFS(Allocations!I$3:I$302,Allocations!$A$3:$A$302,$A$297,Allocations!$C$3:$C$302,"Confirmed"))</f>
        <v/>
      </c>
      <c r="I299" s="15">
        <f>IF($A$297="","",SUMIFS(Allocations!J$3:J$302,Allocations!$A$3:$A$302,$A$297,Allocations!$C$3:$C$302,"Confirmed"))</f>
        <v/>
      </c>
      <c r="J299" s="15">
        <f>IF($A$297="","",SUMIFS(Allocations!K$3:K$302,Allocations!$A$3:$A$302,$A$297,Allocations!$C$3:$C$302,"Confirmed"))</f>
        <v/>
      </c>
      <c r="K299" s="15">
        <f>IF($A$297="","",SUMIFS(Allocations!L$3:L$302,Allocations!$A$3:$A$302,$A$297,Allocations!$C$3:$C$302,"Confirmed"))</f>
        <v/>
      </c>
      <c r="L299" s="15">
        <f>IF($A$297="","",SUMIFS(Allocations!M$3:M$302,Allocations!$A$3:$A$302,$A$297,Allocations!$C$3:$C$302,"Confirmed"))</f>
        <v/>
      </c>
      <c r="M299" s="15">
        <f>IF($A$297="","",SUMIFS(Allocations!N$3:N$302,Allocations!$A$3:$A$302,$A$297,Allocations!$C$3:$C$302,"Confirmed"))</f>
        <v/>
      </c>
      <c r="N299" s="15">
        <f>IF($A$297="","",SUMIFS(Allocations!O$3:O$302,Allocations!$A$3:$A$302,$A$297,Allocations!$C$3:$C$302,"Confirmed"))</f>
        <v/>
      </c>
    </row>
    <row r="300">
      <c r="B300">
        <f>IF($A$297="","","% allocated")</f>
        <v/>
      </c>
      <c r="C300" s="16">
        <f>IF($A$297="","",IF(C297=0,"",C298/C297))</f>
        <v/>
      </c>
      <c r="D300" s="16">
        <f>IF($A$297="","",IF(D297=0,"",D298/D297))</f>
        <v/>
      </c>
      <c r="E300" s="16">
        <f>IF($A$297="","",IF(E297=0,"",E298/E297))</f>
        <v/>
      </c>
      <c r="F300" s="16">
        <f>IF($A$297="","",IF(F297=0,"",F298/F297))</f>
        <v/>
      </c>
      <c r="G300" s="16">
        <f>IF($A$297="","",IF(G297=0,"",G298/G297))</f>
        <v/>
      </c>
      <c r="H300" s="16">
        <f>IF($A$297="","",IF(H297=0,"",H298/H297))</f>
        <v/>
      </c>
      <c r="I300" s="16">
        <f>IF($A$297="","",IF(I297=0,"",I298/I297))</f>
        <v/>
      </c>
      <c r="J300" s="16">
        <f>IF($A$297="","",IF(J297=0,"",J298/J297))</f>
        <v/>
      </c>
      <c r="K300" s="16">
        <f>IF($A$297="","",IF(K297=0,"",K298/K297))</f>
        <v/>
      </c>
      <c r="L300" s="16">
        <f>IF($A$297="","",IF(L297=0,"",L298/L297))</f>
        <v/>
      </c>
      <c r="M300" s="16">
        <f>IF($A$297="","",IF(M297=0,"",M298/M297))</f>
        <v/>
      </c>
      <c r="N300" s="16">
        <f>IF($A$297="","",IF(N297=0,"",N298/N297))</f>
        <v/>
      </c>
    </row>
    <row r="301">
      <c r="B301">
        <f>IF($A$297="","","Status")</f>
        <v/>
      </c>
      <c r="C301">
        <f>IF($A$297="","",IF(C297=0,IF(C298&gt;0,"Booked while off","Off"),IF(C300&gt;OverAbove,"Over",IF(C300&lt;UnderBelow,"Under","OK"))))</f>
        <v/>
      </c>
      <c r="D301">
        <f>IF($A$297="","",IF(D297=0,IF(D298&gt;0,"Booked while off","Off"),IF(D300&gt;OverAbove,"Over",IF(D300&lt;UnderBelow,"Under","OK"))))</f>
        <v/>
      </c>
      <c r="E301">
        <f>IF($A$297="","",IF(E297=0,IF(E298&gt;0,"Booked while off","Off"),IF(E300&gt;OverAbove,"Over",IF(E300&lt;UnderBelow,"Under","OK"))))</f>
        <v/>
      </c>
      <c r="F301">
        <f>IF($A$297="","",IF(F297=0,IF(F298&gt;0,"Booked while off","Off"),IF(F300&gt;OverAbove,"Over",IF(F300&lt;UnderBelow,"Under","OK"))))</f>
        <v/>
      </c>
      <c r="G301">
        <f>IF($A$297="","",IF(G297=0,IF(G298&gt;0,"Booked while off","Off"),IF(G300&gt;OverAbove,"Over",IF(G300&lt;UnderBelow,"Under","OK"))))</f>
        <v/>
      </c>
      <c r="H301">
        <f>IF($A$297="","",IF(H297=0,IF(H298&gt;0,"Booked while off","Off"),IF(H300&gt;OverAbove,"Over",IF(H300&lt;UnderBelow,"Under","OK"))))</f>
        <v/>
      </c>
      <c r="I301">
        <f>IF($A$297="","",IF(I297=0,IF(I298&gt;0,"Booked while off","Off"),IF(I300&gt;OverAbove,"Over",IF(I300&lt;UnderBelow,"Under","OK"))))</f>
        <v/>
      </c>
      <c r="J301">
        <f>IF($A$297="","",IF(J297=0,IF(J298&gt;0,"Booked while off","Off"),IF(J300&gt;OverAbove,"Over",IF(J300&lt;UnderBelow,"Under","OK"))))</f>
        <v/>
      </c>
      <c r="K301">
        <f>IF($A$297="","",IF(K297=0,IF(K298&gt;0,"Booked while off","Off"),IF(K300&gt;OverAbove,"Over",IF(K300&lt;UnderBelow,"Under","OK"))))</f>
        <v/>
      </c>
      <c r="L301">
        <f>IF($A$297="","",IF(L297=0,IF(L298&gt;0,"Booked while off","Off"),IF(L300&gt;OverAbove,"Over",IF(L300&lt;UnderBelow,"Under","OK"))))</f>
        <v/>
      </c>
      <c r="M301">
        <f>IF($A$297="","",IF(M297=0,IF(M298&gt;0,"Booked while off","Off"),IF(M300&gt;OverAbove,"Over",IF(M300&lt;UnderBelow,"Under","OK"))))</f>
        <v/>
      </c>
      <c r="N301">
        <f>IF($A$297="","",IF(N297=0,IF(N298&gt;0,"Booked while off","Off"),IF(N300&gt;OverAbove,"Over",IF(N300&lt;UnderBelow,"Under","OK"))))</f>
        <v/>
      </c>
    </row>
    <row r="302"/>
    <row r="303">
      <c r="A303" s="2">
        <f>IF(People!$A$53="","",People!$A$53)</f>
        <v/>
      </c>
      <c r="B303">
        <f>IF($A$303="","","Available")</f>
        <v/>
      </c>
      <c r="C303" s="15">
        <f>IF($A$303="","",MAX(0,People!$C$53-SUMIFS(Allocations!D$3:D$302,Allocations!$A$3:$A$302,$A$303,Allocations!$B$3:$B$302,"Time off")))</f>
        <v/>
      </c>
      <c r="D303" s="15">
        <f>IF($A$303="","",MAX(0,People!$C$53-SUMIFS(Allocations!E$3:E$302,Allocations!$A$3:$A$302,$A$303,Allocations!$B$3:$B$302,"Time off")))</f>
        <v/>
      </c>
      <c r="E303" s="15">
        <f>IF($A$303="","",MAX(0,People!$C$53-SUMIFS(Allocations!F$3:F$302,Allocations!$A$3:$A$302,$A$303,Allocations!$B$3:$B$302,"Time off")))</f>
        <v/>
      </c>
      <c r="F303" s="15">
        <f>IF($A$303="","",MAX(0,People!$C$53-SUMIFS(Allocations!G$3:G$302,Allocations!$A$3:$A$302,$A$303,Allocations!$B$3:$B$302,"Time off")))</f>
        <v/>
      </c>
      <c r="G303" s="15">
        <f>IF($A$303="","",MAX(0,People!$C$53-SUMIFS(Allocations!H$3:H$302,Allocations!$A$3:$A$302,$A$303,Allocations!$B$3:$B$302,"Time off")))</f>
        <v/>
      </c>
      <c r="H303" s="15">
        <f>IF($A$303="","",MAX(0,People!$C$53-SUMIFS(Allocations!I$3:I$302,Allocations!$A$3:$A$302,$A$303,Allocations!$B$3:$B$302,"Time off")))</f>
        <v/>
      </c>
      <c r="I303" s="15">
        <f>IF($A$303="","",MAX(0,People!$C$53-SUMIFS(Allocations!J$3:J$302,Allocations!$A$3:$A$302,$A$303,Allocations!$B$3:$B$302,"Time off")))</f>
        <v/>
      </c>
      <c r="J303" s="15">
        <f>IF($A$303="","",MAX(0,People!$C$53-SUMIFS(Allocations!K$3:K$302,Allocations!$A$3:$A$302,$A$303,Allocations!$B$3:$B$302,"Time off")))</f>
        <v/>
      </c>
      <c r="K303" s="15">
        <f>IF($A$303="","",MAX(0,People!$C$53-SUMIFS(Allocations!L$3:L$302,Allocations!$A$3:$A$302,$A$303,Allocations!$B$3:$B$302,"Time off")))</f>
        <v/>
      </c>
      <c r="L303" s="15">
        <f>IF($A$303="","",MAX(0,People!$C$53-SUMIFS(Allocations!M$3:M$302,Allocations!$A$3:$A$302,$A$303,Allocations!$B$3:$B$302,"Time off")))</f>
        <v/>
      </c>
      <c r="M303" s="15">
        <f>IF($A$303="","",MAX(0,People!$C$53-SUMIFS(Allocations!N$3:N$302,Allocations!$A$3:$A$302,$A$303,Allocations!$B$3:$B$302,"Time off")))</f>
        <v/>
      </c>
      <c r="N303" s="15">
        <f>IF($A$303="","",MAX(0,People!$C$53-SUMIFS(Allocations!O$3:O$302,Allocations!$A$3:$A$302,$A$303,Allocations!$B$3:$B$302,"Time off")))</f>
        <v/>
      </c>
    </row>
    <row r="304">
      <c r="B304">
        <f>IF($A$303="","","Allocated")</f>
        <v/>
      </c>
      <c r="C304" s="15">
        <f>IF($A$303="","",SUMIFS(Allocations!D$3:D$302,Allocations!$A$3:$A$302,$A$303)-SUMIFS(Allocations!D$3:D$302,Allocations!$A$3:$A$302,$A$303,Allocations!$B$3:$B$302,"Time off"))</f>
        <v/>
      </c>
      <c r="D304" s="15">
        <f>IF($A$303="","",SUMIFS(Allocations!E$3:E$302,Allocations!$A$3:$A$302,$A$303)-SUMIFS(Allocations!E$3:E$302,Allocations!$A$3:$A$302,$A$303,Allocations!$B$3:$B$302,"Time off"))</f>
        <v/>
      </c>
      <c r="E304" s="15">
        <f>IF($A$303="","",SUMIFS(Allocations!F$3:F$302,Allocations!$A$3:$A$302,$A$303)-SUMIFS(Allocations!F$3:F$302,Allocations!$A$3:$A$302,$A$303,Allocations!$B$3:$B$302,"Time off"))</f>
        <v/>
      </c>
      <c r="F304" s="15">
        <f>IF($A$303="","",SUMIFS(Allocations!G$3:G$302,Allocations!$A$3:$A$302,$A$303)-SUMIFS(Allocations!G$3:G$302,Allocations!$A$3:$A$302,$A$303,Allocations!$B$3:$B$302,"Time off"))</f>
        <v/>
      </c>
      <c r="G304" s="15">
        <f>IF($A$303="","",SUMIFS(Allocations!H$3:H$302,Allocations!$A$3:$A$302,$A$303)-SUMIFS(Allocations!H$3:H$302,Allocations!$A$3:$A$302,$A$303,Allocations!$B$3:$B$302,"Time off"))</f>
        <v/>
      </c>
      <c r="H304" s="15">
        <f>IF($A$303="","",SUMIFS(Allocations!I$3:I$302,Allocations!$A$3:$A$302,$A$303)-SUMIFS(Allocations!I$3:I$302,Allocations!$A$3:$A$302,$A$303,Allocations!$B$3:$B$302,"Time off"))</f>
        <v/>
      </c>
      <c r="I304" s="15">
        <f>IF($A$303="","",SUMIFS(Allocations!J$3:J$302,Allocations!$A$3:$A$302,$A$303)-SUMIFS(Allocations!J$3:J$302,Allocations!$A$3:$A$302,$A$303,Allocations!$B$3:$B$302,"Time off"))</f>
        <v/>
      </c>
      <c r="J304" s="15">
        <f>IF($A$303="","",SUMIFS(Allocations!K$3:K$302,Allocations!$A$3:$A$302,$A$303)-SUMIFS(Allocations!K$3:K$302,Allocations!$A$3:$A$302,$A$303,Allocations!$B$3:$B$302,"Time off"))</f>
        <v/>
      </c>
      <c r="K304" s="15">
        <f>IF($A$303="","",SUMIFS(Allocations!L$3:L$302,Allocations!$A$3:$A$302,$A$303)-SUMIFS(Allocations!L$3:L$302,Allocations!$A$3:$A$302,$A$303,Allocations!$B$3:$B$302,"Time off"))</f>
        <v/>
      </c>
      <c r="L304" s="15">
        <f>IF($A$303="","",SUMIFS(Allocations!M$3:M$302,Allocations!$A$3:$A$302,$A$303)-SUMIFS(Allocations!M$3:M$302,Allocations!$A$3:$A$302,$A$303,Allocations!$B$3:$B$302,"Time off"))</f>
        <v/>
      </c>
      <c r="M304" s="15">
        <f>IF($A$303="","",SUMIFS(Allocations!N$3:N$302,Allocations!$A$3:$A$302,$A$303)-SUMIFS(Allocations!N$3:N$302,Allocations!$A$3:$A$302,$A$303,Allocations!$B$3:$B$302,"Time off"))</f>
        <v/>
      </c>
      <c r="N304" s="15">
        <f>IF($A$303="","",SUMIFS(Allocations!O$3:O$302,Allocations!$A$3:$A$302,$A$303)-SUMIFS(Allocations!O$3:O$302,Allocations!$A$3:$A$302,$A$303,Allocations!$B$3:$B$302,"Time off"))</f>
        <v/>
      </c>
    </row>
    <row r="305">
      <c r="B305">
        <f>IF($A$303="","","Confirmed")</f>
        <v/>
      </c>
      <c r="C305" s="15">
        <f>IF($A$303="","",SUMIFS(Allocations!D$3:D$302,Allocations!$A$3:$A$302,$A$303,Allocations!$C$3:$C$302,"Confirmed"))</f>
        <v/>
      </c>
      <c r="D305" s="15">
        <f>IF($A$303="","",SUMIFS(Allocations!E$3:E$302,Allocations!$A$3:$A$302,$A$303,Allocations!$C$3:$C$302,"Confirmed"))</f>
        <v/>
      </c>
      <c r="E305" s="15">
        <f>IF($A$303="","",SUMIFS(Allocations!F$3:F$302,Allocations!$A$3:$A$302,$A$303,Allocations!$C$3:$C$302,"Confirmed"))</f>
        <v/>
      </c>
      <c r="F305" s="15">
        <f>IF($A$303="","",SUMIFS(Allocations!G$3:G$302,Allocations!$A$3:$A$302,$A$303,Allocations!$C$3:$C$302,"Confirmed"))</f>
        <v/>
      </c>
      <c r="G305" s="15">
        <f>IF($A$303="","",SUMIFS(Allocations!H$3:H$302,Allocations!$A$3:$A$302,$A$303,Allocations!$C$3:$C$302,"Confirmed"))</f>
        <v/>
      </c>
      <c r="H305" s="15">
        <f>IF($A$303="","",SUMIFS(Allocations!I$3:I$302,Allocations!$A$3:$A$302,$A$303,Allocations!$C$3:$C$302,"Confirmed"))</f>
        <v/>
      </c>
      <c r="I305" s="15">
        <f>IF($A$303="","",SUMIFS(Allocations!J$3:J$302,Allocations!$A$3:$A$302,$A$303,Allocations!$C$3:$C$302,"Confirmed"))</f>
        <v/>
      </c>
      <c r="J305" s="15">
        <f>IF($A$303="","",SUMIFS(Allocations!K$3:K$302,Allocations!$A$3:$A$302,$A$303,Allocations!$C$3:$C$302,"Confirmed"))</f>
        <v/>
      </c>
      <c r="K305" s="15">
        <f>IF($A$303="","",SUMIFS(Allocations!L$3:L$302,Allocations!$A$3:$A$302,$A$303,Allocations!$C$3:$C$302,"Confirmed"))</f>
        <v/>
      </c>
      <c r="L305" s="15">
        <f>IF($A$303="","",SUMIFS(Allocations!M$3:M$302,Allocations!$A$3:$A$302,$A$303,Allocations!$C$3:$C$302,"Confirmed"))</f>
        <v/>
      </c>
      <c r="M305" s="15">
        <f>IF($A$303="","",SUMIFS(Allocations!N$3:N$302,Allocations!$A$3:$A$302,$A$303,Allocations!$C$3:$C$302,"Confirmed"))</f>
        <v/>
      </c>
      <c r="N305" s="15">
        <f>IF($A$303="","",SUMIFS(Allocations!O$3:O$302,Allocations!$A$3:$A$302,$A$303,Allocations!$C$3:$C$302,"Confirmed"))</f>
        <v/>
      </c>
    </row>
    <row r="306">
      <c r="B306">
        <f>IF($A$303="","","% allocated")</f>
        <v/>
      </c>
      <c r="C306" s="16">
        <f>IF($A$303="","",IF(C303=0,"",C304/C303))</f>
        <v/>
      </c>
      <c r="D306" s="16">
        <f>IF($A$303="","",IF(D303=0,"",D304/D303))</f>
        <v/>
      </c>
      <c r="E306" s="16">
        <f>IF($A$303="","",IF(E303=0,"",E304/E303))</f>
        <v/>
      </c>
      <c r="F306" s="16">
        <f>IF($A$303="","",IF(F303=0,"",F304/F303))</f>
        <v/>
      </c>
      <c r="G306" s="16">
        <f>IF($A$303="","",IF(G303=0,"",G304/G303))</f>
        <v/>
      </c>
      <c r="H306" s="16">
        <f>IF($A$303="","",IF(H303=0,"",H304/H303))</f>
        <v/>
      </c>
      <c r="I306" s="16">
        <f>IF($A$303="","",IF(I303=0,"",I304/I303))</f>
        <v/>
      </c>
      <c r="J306" s="16">
        <f>IF($A$303="","",IF(J303=0,"",J304/J303))</f>
        <v/>
      </c>
      <c r="K306" s="16">
        <f>IF($A$303="","",IF(K303=0,"",K304/K303))</f>
        <v/>
      </c>
      <c r="L306" s="16">
        <f>IF($A$303="","",IF(L303=0,"",L304/L303))</f>
        <v/>
      </c>
      <c r="M306" s="16">
        <f>IF($A$303="","",IF(M303=0,"",M304/M303))</f>
        <v/>
      </c>
      <c r="N306" s="16">
        <f>IF($A$303="","",IF(N303=0,"",N304/N303))</f>
        <v/>
      </c>
    </row>
    <row r="307">
      <c r="B307">
        <f>IF($A$303="","","Status")</f>
        <v/>
      </c>
      <c r="C307">
        <f>IF($A$303="","",IF(C303=0,IF(C304&gt;0,"Booked while off","Off"),IF(C306&gt;OverAbove,"Over",IF(C306&lt;UnderBelow,"Under","OK"))))</f>
        <v/>
      </c>
      <c r="D307">
        <f>IF($A$303="","",IF(D303=0,IF(D304&gt;0,"Booked while off","Off"),IF(D306&gt;OverAbove,"Over",IF(D306&lt;UnderBelow,"Under","OK"))))</f>
        <v/>
      </c>
      <c r="E307">
        <f>IF($A$303="","",IF(E303=0,IF(E304&gt;0,"Booked while off","Off"),IF(E306&gt;OverAbove,"Over",IF(E306&lt;UnderBelow,"Under","OK"))))</f>
        <v/>
      </c>
      <c r="F307">
        <f>IF($A$303="","",IF(F303=0,IF(F304&gt;0,"Booked while off","Off"),IF(F306&gt;OverAbove,"Over",IF(F306&lt;UnderBelow,"Under","OK"))))</f>
        <v/>
      </c>
      <c r="G307">
        <f>IF($A$303="","",IF(G303=0,IF(G304&gt;0,"Booked while off","Off"),IF(G306&gt;OverAbove,"Over",IF(G306&lt;UnderBelow,"Under","OK"))))</f>
        <v/>
      </c>
      <c r="H307">
        <f>IF($A$303="","",IF(H303=0,IF(H304&gt;0,"Booked while off","Off"),IF(H306&gt;OverAbove,"Over",IF(H306&lt;UnderBelow,"Under","OK"))))</f>
        <v/>
      </c>
      <c r="I307">
        <f>IF($A$303="","",IF(I303=0,IF(I304&gt;0,"Booked while off","Off"),IF(I306&gt;OverAbove,"Over",IF(I306&lt;UnderBelow,"Under","OK"))))</f>
        <v/>
      </c>
      <c r="J307">
        <f>IF($A$303="","",IF(J303=0,IF(J304&gt;0,"Booked while off","Off"),IF(J306&gt;OverAbove,"Over",IF(J306&lt;UnderBelow,"Under","OK"))))</f>
        <v/>
      </c>
      <c r="K307">
        <f>IF($A$303="","",IF(K303=0,IF(K304&gt;0,"Booked while off","Off"),IF(K306&gt;OverAbove,"Over",IF(K306&lt;UnderBelow,"Under","OK"))))</f>
        <v/>
      </c>
      <c r="L307">
        <f>IF($A$303="","",IF(L303=0,IF(L304&gt;0,"Booked while off","Off"),IF(L306&gt;OverAbove,"Over",IF(L306&lt;UnderBelow,"Under","OK"))))</f>
        <v/>
      </c>
      <c r="M307">
        <f>IF($A$303="","",IF(M303=0,IF(M304&gt;0,"Booked while off","Off"),IF(M306&gt;OverAbove,"Over",IF(M306&lt;UnderBelow,"Under","OK"))))</f>
        <v/>
      </c>
      <c r="N307">
        <f>IF($A$303="","",IF(N303=0,IF(N304&gt;0,"Booked while off","Off"),IF(N306&gt;OverAbove,"Over",IF(N306&lt;UnderBelow,"Under","OK"))))</f>
        <v/>
      </c>
    </row>
    <row r="308"/>
    <row r="309">
      <c r="A309" s="2">
        <f>IF(People!$A$54="","",People!$A$54)</f>
        <v/>
      </c>
      <c r="B309">
        <f>IF($A$309="","","Available")</f>
        <v/>
      </c>
      <c r="C309" s="15">
        <f>IF($A$309="","",MAX(0,People!$C$54-SUMIFS(Allocations!D$3:D$302,Allocations!$A$3:$A$302,$A$309,Allocations!$B$3:$B$302,"Time off")))</f>
        <v/>
      </c>
      <c r="D309" s="15">
        <f>IF($A$309="","",MAX(0,People!$C$54-SUMIFS(Allocations!E$3:E$302,Allocations!$A$3:$A$302,$A$309,Allocations!$B$3:$B$302,"Time off")))</f>
        <v/>
      </c>
      <c r="E309" s="15">
        <f>IF($A$309="","",MAX(0,People!$C$54-SUMIFS(Allocations!F$3:F$302,Allocations!$A$3:$A$302,$A$309,Allocations!$B$3:$B$302,"Time off")))</f>
        <v/>
      </c>
      <c r="F309" s="15">
        <f>IF($A$309="","",MAX(0,People!$C$54-SUMIFS(Allocations!G$3:G$302,Allocations!$A$3:$A$302,$A$309,Allocations!$B$3:$B$302,"Time off")))</f>
        <v/>
      </c>
      <c r="G309" s="15">
        <f>IF($A$309="","",MAX(0,People!$C$54-SUMIFS(Allocations!H$3:H$302,Allocations!$A$3:$A$302,$A$309,Allocations!$B$3:$B$302,"Time off")))</f>
        <v/>
      </c>
      <c r="H309" s="15">
        <f>IF($A$309="","",MAX(0,People!$C$54-SUMIFS(Allocations!I$3:I$302,Allocations!$A$3:$A$302,$A$309,Allocations!$B$3:$B$302,"Time off")))</f>
        <v/>
      </c>
      <c r="I309" s="15">
        <f>IF($A$309="","",MAX(0,People!$C$54-SUMIFS(Allocations!J$3:J$302,Allocations!$A$3:$A$302,$A$309,Allocations!$B$3:$B$302,"Time off")))</f>
        <v/>
      </c>
      <c r="J309" s="15">
        <f>IF($A$309="","",MAX(0,People!$C$54-SUMIFS(Allocations!K$3:K$302,Allocations!$A$3:$A$302,$A$309,Allocations!$B$3:$B$302,"Time off")))</f>
        <v/>
      </c>
      <c r="K309" s="15">
        <f>IF($A$309="","",MAX(0,People!$C$54-SUMIFS(Allocations!L$3:L$302,Allocations!$A$3:$A$302,$A$309,Allocations!$B$3:$B$302,"Time off")))</f>
        <v/>
      </c>
      <c r="L309" s="15">
        <f>IF($A$309="","",MAX(0,People!$C$54-SUMIFS(Allocations!M$3:M$302,Allocations!$A$3:$A$302,$A$309,Allocations!$B$3:$B$302,"Time off")))</f>
        <v/>
      </c>
      <c r="M309" s="15">
        <f>IF($A$309="","",MAX(0,People!$C$54-SUMIFS(Allocations!N$3:N$302,Allocations!$A$3:$A$302,$A$309,Allocations!$B$3:$B$302,"Time off")))</f>
        <v/>
      </c>
      <c r="N309" s="15">
        <f>IF($A$309="","",MAX(0,People!$C$54-SUMIFS(Allocations!O$3:O$302,Allocations!$A$3:$A$302,$A$309,Allocations!$B$3:$B$302,"Time off")))</f>
        <v/>
      </c>
    </row>
    <row r="310">
      <c r="B310">
        <f>IF($A$309="","","Allocated")</f>
        <v/>
      </c>
      <c r="C310" s="15">
        <f>IF($A$309="","",SUMIFS(Allocations!D$3:D$302,Allocations!$A$3:$A$302,$A$309)-SUMIFS(Allocations!D$3:D$302,Allocations!$A$3:$A$302,$A$309,Allocations!$B$3:$B$302,"Time off"))</f>
        <v/>
      </c>
      <c r="D310" s="15">
        <f>IF($A$309="","",SUMIFS(Allocations!E$3:E$302,Allocations!$A$3:$A$302,$A$309)-SUMIFS(Allocations!E$3:E$302,Allocations!$A$3:$A$302,$A$309,Allocations!$B$3:$B$302,"Time off"))</f>
        <v/>
      </c>
      <c r="E310" s="15">
        <f>IF($A$309="","",SUMIFS(Allocations!F$3:F$302,Allocations!$A$3:$A$302,$A$309)-SUMIFS(Allocations!F$3:F$302,Allocations!$A$3:$A$302,$A$309,Allocations!$B$3:$B$302,"Time off"))</f>
        <v/>
      </c>
      <c r="F310" s="15">
        <f>IF($A$309="","",SUMIFS(Allocations!G$3:G$302,Allocations!$A$3:$A$302,$A$309)-SUMIFS(Allocations!G$3:G$302,Allocations!$A$3:$A$302,$A$309,Allocations!$B$3:$B$302,"Time off"))</f>
        <v/>
      </c>
      <c r="G310" s="15">
        <f>IF($A$309="","",SUMIFS(Allocations!H$3:H$302,Allocations!$A$3:$A$302,$A$309)-SUMIFS(Allocations!H$3:H$302,Allocations!$A$3:$A$302,$A$309,Allocations!$B$3:$B$302,"Time off"))</f>
        <v/>
      </c>
      <c r="H310" s="15">
        <f>IF($A$309="","",SUMIFS(Allocations!I$3:I$302,Allocations!$A$3:$A$302,$A$309)-SUMIFS(Allocations!I$3:I$302,Allocations!$A$3:$A$302,$A$309,Allocations!$B$3:$B$302,"Time off"))</f>
        <v/>
      </c>
      <c r="I310" s="15">
        <f>IF($A$309="","",SUMIFS(Allocations!J$3:J$302,Allocations!$A$3:$A$302,$A$309)-SUMIFS(Allocations!J$3:J$302,Allocations!$A$3:$A$302,$A$309,Allocations!$B$3:$B$302,"Time off"))</f>
        <v/>
      </c>
      <c r="J310" s="15">
        <f>IF($A$309="","",SUMIFS(Allocations!K$3:K$302,Allocations!$A$3:$A$302,$A$309)-SUMIFS(Allocations!K$3:K$302,Allocations!$A$3:$A$302,$A$309,Allocations!$B$3:$B$302,"Time off"))</f>
        <v/>
      </c>
      <c r="K310" s="15">
        <f>IF($A$309="","",SUMIFS(Allocations!L$3:L$302,Allocations!$A$3:$A$302,$A$309)-SUMIFS(Allocations!L$3:L$302,Allocations!$A$3:$A$302,$A$309,Allocations!$B$3:$B$302,"Time off"))</f>
        <v/>
      </c>
      <c r="L310" s="15">
        <f>IF($A$309="","",SUMIFS(Allocations!M$3:M$302,Allocations!$A$3:$A$302,$A$309)-SUMIFS(Allocations!M$3:M$302,Allocations!$A$3:$A$302,$A$309,Allocations!$B$3:$B$302,"Time off"))</f>
        <v/>
      </c>
      <c r="M310" s="15">
        <f>IF($A$309="","",SUMIFS(Allocations!N$3:N$302,Allocations!$A$3:$A$302,$A$309)-SUMIFS(Allocations!N$3:N$302,Allocations!$A$3:$A$302,$A$309,Allocations!$B$3:$B$302,"Time off"))</f>
        <v/>
      </c>
      <c r="N310" s="15">
        <f>IF($A$309="","",SUMIFS(Allocations!O$3:O$302,Allocations!$A$3:$A$302,$A$309)-SUMIFS(Allocations!O$3:O$302,Allocations!$A$3:$A$302,$A$309,Allocations!$B$3:$B$302,"Time off"))</f>
        <v/>
      </c>
    </row>
    <row r="311">
      <c r="B311">
        <f>IF($A$309="","","Confirmed")</f>
        <v/>
      </c>
      <c r="C311" s="15">
        <f>IF($A$309="","",SUMIFS(Allocations!D$3:D$302,Allocations!$A$3:$A$302,$A$309,Allocations!$C$3:$C$302,"Confirmed"))</f>
        <v/>
      </c>
      <c r="D311" s="15">
        <f>IF($A$309="","",SUMIFS(Allocations!E$3:E$302,Allocations!$A$3:$A$302,$A$309,Allocations!$C$3:$C$302,"Confirmed"))</f>
        <v/>
      </c>
      <c r="E311" s="15">
        <f>IF($A$309="","",SUMIFS(Allocations!F$3:F$302,Allocations!$A$3:$A$302,$A$309,Allocations!$C$3:$C$302,"Confirmed"))</f>
        <v/>
      </c>
      <c r="F311" s="15">
        <f>IF($A$309="","",SUMIFS(Allocations!G$3:G$302,Allocations!$A$3:$A$302,$A$309,Allocations!$C$3:$C$302,"Confirmed"))</f>
        <v/>
      </c>
      <c r="G311" s="15">
        <f>IF($A$309="","",SUMIFS(Allocations!H$3:H$302,Allocations!$A$3:$A$302,$A$309,Allocations!$C$3:$C$302,"Confirmed"))</f>
        <v/>
      </c>
      <c r="H311" s="15">
        <f>IF($A$309="","",SUMIFS(Allocations!I$3:I$302,Allocations!$A$3:$A$302,$A$309,Allocations!$C$3:$C$302,"Confirmed"))</f>
        <v/>
      </c>
      <c r="I311" s="15">
        <f>IF($A$309="","",SUMIFS(Allocations!J$3:J$302,Allocations!$A$3:$A$302,$A$309,Allocations!$C$3:$C$302,"Confirmed"))</f>
        <v/>
      </c>
      <c r="J311" s="15">
        <f>IF($A$309="","",SUMIFS(Allocations!K$3:K$302,Allocations!$A$3:$A$302,$A$309,Allocations!$C$3:$C$302,"Confirmed"))</f>
        <v/>
      </c>
      <c r="K311" s="15">
        <f>IF($A$309="","",SUMIFS(Allocations!L$3:L$302,Allocations!$A$3:$A$302,$A$309,Allocations!$C$3:$C$302,"Confirmed"))</f>
        <v/>
      </c>
      <c r="L311" s="15">
        <f>IF($A$309="","",SUMIFS(Allocations!M$3:M$302,Allocations!$A$3:$A$302,$A$309,Allocations!$C$3:$C$302,"Confirmed"))</f>
        <v/>
      </c>
      <c r="M311" s="15">
        <f>IF($A$309="","",SUMIFS(Allocations!N$3:N$302,Allocations!$A$3:$A$302,$A$309,Allocations!$C$3:$C$302,"Confirmed"))</f>
        <v/>
      </c>
      <c r="N311" s="15">
        <f>IF($A$309="","",SUMIFS(Allocations!O$3:O$302,Allocations!$A$3:$A$302,$A$309,Allocations!$C$3:$C$302,"Confirmed"))</f>
        <v/>
      </c>
    </row>
    <row r="312">
      <c r="B312">
        <f>IF($A$309="","","% allocated")</f>
        <v/>
      </c>
      <c r="C312" s="16">
        <f>IF($A$309="","",IF(C309=0,"",C310/C309))</f>
        <v/>
      </c>
      <c r="D312" s="16">
        <f>IF($A$309="","",IF(D309=0,"",D310/D309))</f>
        <v/>
      </c>
      <c r="E312" s="16">
        <f>IF($A$309="","",IF(E309=0,"",E310/E309))</f>
        <v/>
      </c>
      <c r="F312" s="16">
        <f>IF($A$309="","",IF(F309=0,"",F310/F309))</f>
        <v/>
      </c>
      <c r="G312" s="16">
        <f>IF($A$309="","",IF(G309=0,"",G310/G309))</f>
        <v/>
      </c>
      <c r="H312" s="16">
        <f>IF($A$309="","",IF(H309=0,"",H310/H309))</f>
        <v/>
      </c>
      <c r="I312" s="16">
        <f>IF($A$309="","",IF(I309=0,"",I310/I309))</f>
        <v/>
      </c>
      <c r="J312" s="16">
        <f>IF($A$309="","",IF(J309=0,"",J310/J309))</f>
        <v/>
      </c>
      <c r="K312" s="16">
        <f>IF($A$309="","",IF(K309=0,"",K310/K309))</f>
        <v/>
      </c>
      <c r="L312" s="16">
        <f>IF($A$309="","",IF(L309=0,"",L310/L309))</f>
        <v/>
      </c>
      <c r="M312" s="16">
        <f>IF($A$309="","",IF(M309=0,"",M310/M309))</f>
        <v/>
      </c>
      <c r="N312" s="16">
        <f>IF($A$309="","",IF(N309=0,"",N310/N309))</f>
        <v/>
      </c>
    </row>
    <row r="313">
      <c r="B313">
        <f>IF($A$309="","","Status")</f>
        <v/>
      </c>
      <c r="C313">
        <f>IF($A$309="","",IF(C309=0,IF(C310&gt;0,"Booked while off","Off"),IF(C312&gt;OverAbove,"Over",IF(C312&lt;UnderBelow,"Under","OK"))))</f>
        <v/>
      </c>
      <c r="D313">
        <f>IF($A$309="","",IF(D309=0,IF(D310&gt;0,"Booked while off","Off"),IF(D312&gt;OverAbove,"Over",IF(D312&lt;UnderBelow,"Under","OK"))))</f>
        <v/>
      </c>
      <c r="E313">
        <f>IF($A$309="","",IF(E309=0,IF(E310&gt;0,"Booked while off","Off"),IF(E312&gt;OverAbove,"Over",IF(E312&lt;UnderBelow,"Under","OK"))))</f>
        <v/>
      </c>
      <c r="F313">
        <f>IF($A$309="","",IF(F309=0,IF(F310&gt;0,"Booked while off","Off"),IF(F312&gt;OverAbove,"Over",IF(F312&lt;UnderBelow,"Under","OK"))))</f>
        <v/>
      </c>
      <c r="G313">
        <f>IF($A$309="","",IF(G309=0,IF(G310&gt;0,"Booked while off","Off"),IF(G312&gt;OverAbove,"Over",IF(G312&lt;UnderBelow,"Under","OK"))))</f>
        <v/>
      </c>
      <c r="H313">
        <f>IF($A$309="","",IF(H309=0,IF(H310&gt;0,"Booked while off","Off"),IF(H312&gt;OverAbove,"Over",IF(H312&lt;UnderBelow,"Under","OK"))))</f>
        <v/>
      </c>
      <c r="I313">
        <f>IF($A$309="","",IF(I309=0,IF(I310&gt;0,"Booked while off","Off"),IF(I312&gt;OverAbove,"Over",IF(I312&lt;UnderBelow,"Under","OK"))))</f>
        <v/>
      </c>
      <c r="J313">
        <f>IF($A$309="","",IF(J309=0,IF(J310&gt;0,"Booked while off","Off"),IF(J312&gt;OverAbove,"Over",IF(J312&lt;UnderBelow,"Under","OK"))))</f>
        <v/>
      </c>
      <c r="K313">
        <f>IF($A$309="","",IF(K309=0,IF(K310&gt;0,"Booked while off","Off"),IF(K312&gt;OverAbove,"Over",IF(K312&lt;UnderBelow,"Under","OK"))))</f>
        <v/>
      </c>
      <c r="L313">
        <f>IF($A$309="","",IF(L309=0,IF(L310&gt;0,"Booked while off","Off"),IF(L312&gt;OverAbove,"Over",IF(L312&lt;UnderBelow,"Under","OK"))))</f>
        <v/>
      </c>
      <c r="M313">
        <f>IF($A$309="","",IF(M309=0,IF(M310&gt;0,"Booked while off","Off"),IF(M312&gt;OverAbove,"Over",IF(M312&lt;UnderBelow,"Under","OK"))))</f>
        <v/>
      </c>
      <c r="N313">
        <f>IF($A$309="","",IF(N309=0,IF(N310&gt;0,"Booked while off","Off"),IF(N312&gt;OverAbove,"Over",IF(N312&lt;UnderBelow,"Under","OK"))))</f>
        <v/>
      </c>
    </row>
    <row r="314"/>
    <row r="315">
      <c r="A315" s="2">
        <f>IF(People!$A$55="","",People!$A$55)</f>
        <v/>
      </c>
      <c r="B315">
        <f>IF($A$315="","","Available")</f>
        <v/>
      </c>
      <c r="C315" s="15">
        <f>IF($A$315="","",MAX(0,People!$C$55-SUMIFS(Allocations!D$3:D$302,Allocations!$A$3:$A$302,$A$315,Allocations!$B$3:$B$302,"Time off")))</f>
        <v/>
      </c>
      <c r="D315" s="15">
        <f>IF($A$315="","",MAX(0,People!$C$55-SUMIFS(Allocations!E$3:E$302,Allocations!$A$3:$A$302,$A$315,Allocations!$B$3:$B$302,"Time off")))</f>
        <v/>
      </c>
      <c r="E315" s="15">
        <f>IF($A$315="","",MAX(0,People!$C$55-SUMIFS(Allocations!F$3:F$302,Allocations!$A$3:$A$302,$A$315,Allocations!$B$3:$B$302,"Time off")))</f>
        <v/>
      </c>
      <c r="F315" s="15">
        <f>IF($A$315="","",MAX(0,People!$C$55-SUMIFS(Allocations!G$3:G$302,Allocations!$A$3:$A$302,$A$315,Allocations!$B$3:$B$302,"Time off")))</f>
        <v/>
      </c>
      <c r="G315" s="15">
        <f>IF($A$315="","",MAX(0,People!$C$55-SUMIFS(Allocations!H$3:H$302,Allocations!$A$3:$A$302,$A$315,Allocations!$B$3:$B$302,"Time off")))</f>
        <v/>
      </c>
      <c r="H315" s="15">
        <f>IF($A$315="","",MAX(0,People!$C$55-SUMIFS(Allocations!I$3:I$302,Allocations!$A$3:$A$302,$A$315,Allocations!$B$3:$B$302,"Time off")))</f>
        <v/>
      </c>
      <c r="I315" s="15">
        <f>IF($A$315="","",MAX(0,People!$C$55-SUMIFS(Allocations!J$3:J$302,Allocations!$A$3:$A$302,$A$315,Allocations!$B$3:$B$302,"Time off")))</f>
        <v/>
      </c>
      <c r="J315" s="15">
        <f>IF($A$315="","",MAX(0,People!$C$55-SUMIFS(Allocations!K$3:K$302,Allocations!$A$3:$A$302,$A$315,Allocations!$B$3:$B$302,"Time off")))</f>
        <v/>
      </c>
      <c r="K315" s="15">
        <f>IF($A$315="","",MAX(0,People!$C$55-SUMIFS(Allocations!L$3:L$302,Allocations!$A$3:$A$302,$A$315,Allocations!$B$3:$B$302,"Time off")))</f>
        <v/>
      </c>
      <c r="L315" s="15">
        <f>IF($A$315="","",MAX(0,People!$C$55-SUMIFS(Allocations!M$3:M$302,Allocations!$A$3:$A$302,$A$315,Allocations!$B$3:$B$302,"Time off")))</f>
        <v/>
      </c>
      <c r="M315" s="15">
        <f>IF($A$315="","",MAX(0,People!$C$55-SUMIFS(Allocations!N$3:N$302,Allocations!$A$3:$A$302,$A$315,Allocations!$B$3:$B$302,"Time off")))</f>
        <v/>
      </c>
      <c r="N315" s="15">
        <f>IF($A$315="","",MAX(0,People!$C$55-SUMIFS(Allocations!O$3:O$302,Allocations!$A$3:$A$302,$A$315,Allocations!$B$3:$B$302,"Time off")))</f>
        <v/>
      </c>
    </row>
    <row r="316">
      <c r="B316">
        <f>IF($A$315="","","Allocated")</f>
        <v/>
      </c>
      <c r="C316" s="15">
        <f>IF($A$315="","",SUMIFS(Allocations!D$3:D$302,Allocations!$A$3:$A$302,$A$315)-SUMIFS(Allocations!D$3:D$302,Allocations!$A$3:$A$302,$A$315,Allocations!$B$3:$B$302,"Time off"))</f>
        <v/>
      </c>
      <c r="D316" s="15">
        <f>IF($A$315="","",SUMIFS(Allocations!E$3:E$302,Allocations!$A$3:$A$302,$A$315)-SUMIFS(Allocations!E$3:E$302,Allocations!$A$3:$A$302,$A$315,Allocations!$B$3:$B$302,"Time off"))</f>
        <v/>
      </c>
      <c r="E316" s="15">
        <f>IF($A$315="","",SUMIFS(Allocations!F$3:F$302,Allocations!$A$3:$A$302,$A$315)-SUMIFS(Allocations!F$3:F$302,Allocations!$A$3:$A$302,$A$315,Allocations!$B$3:$B$302,"Time off"))</f>
        <v/>
      </c>
      <c r="F316" s="15">
        <f>IF($A$315="","",SUMIFS(Allocations!G$3:G$302,Allocations!$A$3:$A$302,$A$315)-SUMIFS(Allocations!G$3:G$302,Allocations!$A$3:$A$302,$A$315,Allocations!$B$3:$B$302,"Time off"))</f>
        <v/>
      </c>
      <c r="G316" s="15">
        <f>IF($A$315="","",SUMIFS(Allocations!H$3:H$302,Allocations!$A$3:$A$302,$A$315)-SUMIFS(Allocations!H$3:H$302,Allocations!$A$3:$A$302,$A$315,Allocations!$B$3:$B$302,"Time off"))</f>
        <v/>
      </c>
      <c r="H316" s="15">
        <f>IF($A$315="","",SUMIFS(Allocations!I$3:I$302,Allocations!$A$3:$A$302,$A$315)-SUMIFS(Allocations!I$3:I$302,Allocations!$A$3:$A$302,$A$315,Allocations!$B$3:$B$302,"Time off"))</f>
        <v/>
      </c>
      <c r="I316" s="15">
        <f>IF($A$315="","",SUMIFS(Allocations!J$3:J$302,Allocations!$A$3:$A$302,$A$315)-SUMIFS(Allocations!J$3:J$302,Allocations!$A$3:$A$302,$A$315,Allocations!$B$3:$B$302,"Time off"))</f>
        <v/>
      </c>
      <c r="J316" s="15">
        <f>IF($A$315="","",SUMIFS(Allocations!K$3:K$302,Allocations!$A$3:$A$302,$A$315)-SUMIFS(Allocations!K$3:K$302,Allocations!$A$3:$A$302,$A$315,Allocations!$B$3:$B$302,"Time off"))</f>
        <v/>
      </c>
      <c r="K316" s="15">
        <f>IF($A$315="","",SUMIFS(Allocations!L$3:L$302,Allocations!$A$3:$A$302,$A$315)-SUMIFS(Allocations!L$3:L$302,Allocations!$A$3:$A$302,$A$315,Allocations!$B$3:$B$302,"Time off"))</f>
        <v/>
      </c>
      <c r="L316" s="15">
        <f>IF($A$315="","",SUMIFS(Allocations!M$3:M$302,Allocations!$A$3:$A$302,$A$315)-SUMIFS(Allocations!M$3:M$302,Allocations!$A$3:$A$302,$A$315,Allocations!$B$3:$B$302,"Time off"))</f>
        <v/>
      </c>
      <c r="M316" s="15">
        <f>IF($A$315="","",SUMIFS(Allocations!N$3:N$302,Allocations!$A$3:$A$302,$A$315)-SUMIFS(Allocations!N$3:N$302,Allocations!$A$3:$A$302,$A$315,Allocations!$B$3:$B$302,"Time off"))</f>
        <v/>
      </c>
      <c r="N316" s="15">
        <f>IF($A$315="","",SUMIFS(Allocations!O$3:O$302,Allocations!$A$3:$A$302,$A$315)-SUMIFS(Allocations!O$3:O$302,Allocations!$A$3:$A$302,$A$315,Allocations!$B$3:$B$302,"Time off"))</f>
        <v/>
      </c>
    </row>
    <row r="317">
      <c r="B317">
        <f>IF($A$315="","","Confirmed")</f>
        <v/>
      </c>
      <c r="C317" s="15">
        <f>IF($A$315="","",SUMIFS(Allocations!D$3:D$302,Allocations!$A$3:$A$302,$A$315,Allocations!$C$3:$C$302,"Confirmed"))</f>
        <v/>
      </c>
      <c r="D317" s="15">
        <f>IF($A$315="","",SUMIFS(Allocations!E$3:E$302,Allocations!$A$3:$A$302,$A$315,Allocations!$C$3:$C$302,"Confirmed"))</f>
        <v/>
      </c>
      <c r="E317" s="15">
        <f>IF($A$315="","",SUMIFS(Allocations!F$3:F$302,Allocations!$A$3:$A$302,$A$315,Allocations!$C$3:$C$302,"Confirmed"))</f>
        <v/>
      </c>
      <c r="F317" s="15">
        <f>IF($A$315="","",SUMIFS(Allocations!G$3:G$302,Allocations!$A$3:$A$302,$A$315,Allocations!$C$3:$C$302,"Confirmed"))</f>
        <v/>
      </c>
      <c r="G317" s="15">
        <f>IF($A$315="","",SUMIFS(Allocations!H$3:H$302,Allocations!$A$3:$A$302,$A$315,Allocations!$C$3:$C$302,"Confirmed"))</f>
        <v/>
      </c>
      <c r="H317" s="15">
        <f>IF($A$315="","",SUMIFS(Allocations!I$3:I$302,Allocations!$A$3:$A$302,$A$315,Allocations!$C$3:$C$302,"Confirmed"))</f>
        <v/>
      </c>
      <c r="I317" s="15">
        <f>IF($A$315="","",SUMIFS(Allocations!J$3:J$302,Allocations!$A$3:$A$302,$A$315,Allocations!$C$3:$C$302,"Confirmed"))</f>
        <v/>
      </c>
      <c r="J317" s="15">
        <f>IF($A$315="","",SUMIFS(Allocations!K$3:K$302,Allocations!$A$3:$A$302,$A$315,Allocations!$C$3:$C$302,"Confirmed"))</f>
        <v/>
      </c>
      <c r="K317" s="15">
        <f>IF($A$315="","",SUMIFS(Allocations!L$3:L$302,Allocations!$A$3:$A$302,$A$315,Allocations!$C$3:$C$302,"Confirmed"))</f>
        <v/>
      </c>
      <c r="L317" s="15">
        <f>IF($A$315="","",SUMIFS(Allocations!M$3:M$302,Allocations!$A$3:$A$302,$A$315,Allocations!$C$3:$C$302,"Confirmed"))</f>
        <v/>
      </c>
      <c r="M317" s="15">
        <f>IF($A$315="","",SUMIFS(Allocations!N$3:N$302,Allocations!$A$3:$A$302,$A$315,Allocations!$C$3:$C$302,"Confirmed"))</f>
        <v/>
      </c>
      <c r="N317" s="15">
        <f>IF($A$315="","",SUMIFS(Allocations!O$3:O$302,Allocations!$A$3:$A$302,$A$315,Allocations!$C$3:$C$302,"Confirmed"))</f>
        <v/>
      </c>
    </row>
    <row r="318">
      <c r="B318">
        <f>IF($A$315="","","% allocated")</f>
        <v/>
      </c>
      <c r="C318" s="16">
        <f>IF($A$315="","",IF(C315=0,"",C316/C315))</f>
        <v/>
      </c>
      <c r="D318" s="16">
        <f>IF($A$315="","",IF(D315=0,"",D316/D315))</f>
        <v/>
      </c>
      <c r="E318" s="16">
        <f>IF($A$315="","",IF(E315=0,"",E316/E315))</f>
        <v/>
      </c>
      <c r="F318" s="16">
        <f>IF($A$315="","",IF(F315=0,"",F316/F315))</f>
        <v/>
      </c>
      <c r="G318" s="16">
        <f>IF($A$315="","",IF(G315=0,"",G316/G315))</f>
        <v/>
      </c>
      <c r="H318" s="16">
        <f>IF($A$315="","",IF(H315=0,"",H316/H315))</f>
        <v/>
      </c>
      <c r="I318" s="16">
        <f>IF($A$315="","",IF(I315=0,"",I316/I315))</f>
        <v/>
      </c>
      <c r="J318" s="16">
        <f>IF($A$315="","",IF(J315=0,"",J316/J315))</f>
        <v/>
      </c>
      <c r="K318" s="16">
        <f>IF($A$315="","",IF(K315=0,"",K316/K315))</f>
        <v/>
      </c>
      <c r="L318" s="16">
        <f>IF($A$315="","",IF(L315=0,"",L316/L315))</f>
        <v/>
      </c>
      <c r="M318" s="16">
        <f>IF($A$315="","",IF(M315=0,"",M316/M315))</f>
        <v/>
      </c>
      <c r="N318" s="16">
        <f>IF($A$315="","",IF(N315=0,"",N316/N315))</f>
        <v/>
      </c>
    </row>
    <row r="319">
      <c r="B319">
        <f>IF($A$315="","","Status")</f>
        <v/>
      </c>
      <c r="C319">
        <f>IF($A$315="","",IF(C315=0,IF(C316&gt;0,"Booked while off","Off"),IF(C318&gt;OverAbove,"Over",IF(C318&lt;UnderBelow,"Under","OK"))))</f>
        <v/>
      </c>
      <c r="D319">
        <f>IF($A$315="","",IF(D315=0,IF(D316&gt;0,"Booked while off","Off"),IF(D318&gt;OverAbove,"Over",IF(D318&lt;UnderBelow,"Under","OK"))))</f>
        <v/>
      </c>
      <c r="E319">
        <f>IF($A$315="","",IF(E315=0,IF(E316&gt;0,"Booked while off","Off"),IF(E318&gt;OverAbove,"Over",IF(E318&lt;UnderBelow,"Under","OK"))))</f>
        <v/>
      </c>
      <c r="F319">
        <f>IF($A$315="","",IF(F315=0,IF(F316&gt;0,"Booked while off","Off"),IF(F318&gt;OverAbove,"Over",IF(F318&lt;UnderBelow,"Under","OK"))))</f>
        <v/>
      </c>
      <c r="G319">
        <f>IF($A$315="","",IF(G315=0,IF(G316&gt;0,"Booked while off","Off"),IF(G318&gt;OverAbove,"Over",IF(G318&lt;UnderBelow,"Under","OK"))))</f>
        <v/>
      </c>
      <c r="H319">
        <f>IF($A$315="","",IF(H315=0,IF(H316&gt;0,"Booked while off","Off"),IF(H318&gt;OverAbove,"Over",IF(H318&lt;UnderBelow,"Under","OK"))))</f>
        <v/>
      </c>
      <c r="I319">
        <f>IF($A$315="","",IF(I315=0,IF(I316&gt;0,"Booked while off","Off"),IF(I318&gt;OverAbove,"Over",IF(I318&lt;UnderBelow,"Under","OK"))))</f>
        <v/>
      </c>
      <c r="J319">
        <f>IF($A$315="","",IF(J315=0,IF(J316&gt;0,"Booked while off","Off"),IF(J318&gt;OverAbove,"Over",IF(J318&lt;UnderBelow,"Under","OK"))))</f>
        <v/>
      </c>
      <c r="K319">
        <f>IF($A$315="","",IF(K315=0,IF(K316&gt;0,"Booked while off","Off"),IF(K318&gt;OverAbove,"Over",IF(K318&lt;UnderBelow,"Under","OK"))))</f>
        <v/>
      </c>
      <c r="L319">
        <f>IF($A$315="","",IF(L315=0,IF(L316&gt;0,"Booked while off","Off"),IF(L318&gt;OverAbove,"Over",IF(L318&lt;UnderBelow,"Under","OK"))))</f>
        <v/>
      </c>
      <c r="M319">
        <f>IF($A$315="","",IF(M315=0,IF(M316&gt;0,"Booked while off","Off"),IF(M318&gt;OverAbove,"Over",IF(M318&lt;UnderBelow,"Under","OK"))))</f>
        <v/>
      </c>
      <c r="N319">
        <f>IF($A$315="","",IF(N315=0,IF(N316&gt;0,"Booked while off","Off"),IF(N318&gt;OverAbove,"Over",IF(N318&lt;UnderBelow,"Under","OK"))))</f>
        <v/>
      </c>
    </row>
    <row r="320"/>
    <row r="321">
      <c r="A321" s="2">
        <f>IF(People!$A$56="","",People!$A$56)</f>
        <v/>
      </c>
      <c r="B321">
        <f>IF($A$321="","","Available")</f>
        <v/>
      </c>
      <c r="C321" s="15">
        <f>IF($A$321="","",MAX(0,People!$C$56-SUMIFS(Allocations!D$3:D$302,Allocations!$A$3:$A$302,$A$321,Allocations!$B$3:$B$302,"Time off")))</f>
        <v/>
      </c>
      <c r="D321" s="15">
        <f>IF($A$321="","",MAX(0,People!$C$56-SUMIFS(Allocations!E$3:E$302,Allocations!$A$3:$A$302,$A$321,Allocations!$B$3:$B$302,"Time off")))</f>
        <v/>
      </c>
      <c r="E321" s="15">
        <f>IF($A$321="","",MAX(0,People!$C$56-SUMIFS(Allocations!F$3:F$302,Allocations!$A$3:$A$302,$A$321,Allocations!$B$3:$B$302,"Time off")))</f>
        <v/>
      </c>
      <c r="F321" s="15">
        <f>IF($A$321="","",MAX(0,People!$C$56-SUMIFS(Allocations!G$3:G$302,Allocations!$A$3:$A$302,$A$321,Allocations!$B$3:$B$302,"Time off")))</f>
        <v/>
      </c>
      <c r="G321" s="15">
        <f>IF($A$321="","",MAX(0,People!$C$56-SUMIFS(Allocations!H$3:H$302,Allocations!$A$3:$A$302,$A$321,Allocations!$B$3:$B$302,"Time off")))</f>
        <v/>
      </c>
      <c r="H321" s="15">
        <f>IF($A$321="","",MAX(0,People!$C$56-SUMIFS(Allocations!I$3:I$302,Allocations!$A$3:$A$302,$A$321,Allocations!$B$3:$B$302,"Time off")))</f>
        <v/>
      </c>
      <c r="I321" s="15">
        <f>IF($A$321="","",MAX(0,People!$C$56-SUMIFS(Allocations!J$3:J$302,Allocations!$A$3:$A$302,$A$321,Allocations!$B$3:$B$302,"Time off")))</f>
        <v/>
      </c>
      <c r="J321" s="15">
        <f>IF($A$321="","",MAX(0,People!$C$56-SUMIFS(Allocations!K$3:K$302,Allocations!$A$3:$A$302,$A$321,Allocations!$B$3:$B$302,"Time off")))</f>
        <v/>
      </c>
      <c r="K321" s="15">
        <f>IF($A$321="","",MAX(0,People!$C$56-SUMIFS(Allocations!L$3:L$302,Allocations!$A$3:$A$302,$A$321,Allocations!$B$3:$B$302,"Time off")))</f>
        <v/>
      </c>
      <c r="L321" s="15">
        <f>IF($A$321="","",MAX(0,People!$C$56-SUMIFS(Allocations!M$3:M$302,Allocations!$A$3:$A$302,$A$321,Allocations!$B$3:$B$302,"Time off")))</f>
        <v/>
      </c>
      <c r="M321" s="15">
        <f>IF($A$321="","",MAX(0,People!$C$56-SUMIFS(Allocations!N$3:N$302,Allocations!$A$3:$A$302,$A$321,Allocations!$B$3:$B$302,"Time off")))</f>
        <v/>
      </c>
      <c r="N321" s="15">
        <f>IF($A$321="","",MAX(0,People!$C$56-SUMIFS(Allocations!O$3:O$302,Allocations!$A$3:$A$302,$A$321,Allocations!$B$3:$B$302,"Time off")))</f>
        <v/>
      </c>
    </row>
    <row r="322">
      <c r="B322">
        <f>IF($A$321="","","Allocated")</f>
        <v/>
      </c>
      <c r="C322" s="15">
        <f>IF($A$321="","",SUMIFS(Allocations!D$3:D$302,Allocations!$A$3:$A$302,$A$321)-SUMIFS(Allocations!D$3:D$302,Allocations!$A$3:$A$302,$A$321,Allocations!$B$3:$B$302,"Time off"))</f>
        <v/>
      </c>
      <c r="D322" s="15">
        <f>IF($A$321="","",SUMIFS(Allocations!E$3:E$302,Allocations!$A$3:$A$302,$A$321)-SUMIFS(Allocations!E$3:E$302,Allocations!$A$3:$A$302,$A$321,Allocations!$B$3:$B$302,"Time off"))</f>
        <v/>
      </c>
      <c r="E322" s="15">
        <f>IF($A$321="","",SUMIFS(Allocations!F$3:F$302,Allocations!$A$3:$A$302,$A$321)-SUMIFS(Allocations!F$3:F$302,Allocations!$A$3:$A$302,$A$321,Allocations!$B$3:$B$302,"Time off"))</f>
        <v/>
      </c>
      <c r="F322" s="15">
        <f>IF($A$321="","",SUMIFS(Allocations!G$3:G$302,Allocations!$A$3:$A$302,$A$321)-SUMIFS(Allocations!G$3:G$302,Allocations!$A$3:$A$302,$A$321,Allocations!$B$3:$B$302,"Time off"))</f>
        <v/>
      </c>
      <c r="G322" s="15">
        <f>IF($A$321="","",SUMIFS(Allocations!H$3:H$302,Allocations!$A$3:$A$302,$A$321)-SUMIFS(Allocations!H$3:H$302,Allocations!$A$3:$A$302,$A$321,Allocations!$B$3:$B$302,"Time off"))</f>
        <v/>
      </c>
      <c r="H322" s="15">
        <f>IF($A$321="","",SUMIFS(Allocations!I$3:I$302,Allocations!$A$3:$A$302,$A$321)-SUMIFS(Allocations!I$3:I$302,Allocations!$A$3:$A$302,$A$321,Allocations!$B$3:$B$302,"Time off"))</f>
        <v/>
      </c>
      <c r="I322" s="15">
        <f>IF($A$321="","",SUMIFS(Allocations!J$3:J$302,Allocations!$A$3:$A$302,$A$321)-SUMIFS(Allocations!J$3:J$302,Allocations!$A$3:$A$302,$A$321,Allocations!$B$3:$B$302,"Time off"))</f>
        <v/>
      </c>
      <c r="J322" s="15">
        <f>IF($A$321="","",SUMIFS(Allocations!K$3:K$302,Allocations!$A$3:$A$302,$A$321)-SUMIFS(Allocations!K$3:K$302,Allocations!$A$3:$A$302,$A$321,Allocations!$B$3:$B$302,"Time off"))</f>
        <v/>
      </c>
      <c r="K322" s="15">
        <f>IF($A$321="","",SUMIFS(Allocations!L$3:L$302,Allocations!$A$3:$A$302,$A$321)-SUMIFS(Allocations!L$3:L$302,Allocations!$A$3:$A$302,$A$321,Allocations!$B$3:$B$302,"Time off"))</f>
        <v/>
      </c>
      <c r="L322" s="15">
        <f>IF($A$321="","",SUMIFS(Allocations!M$3:M$302,Allocations!$A$3:$A$302,$A$321)-SUMIFS(Allocations!M$3:M$302,Allocations!$A$3:$A$302,$A$321,Allocations!$B$3:$B$302,"Time off"))</f>
        <v/>
      </c>
      <c r="M322" s="15">
        <f>IF($A$321="","",SUMIFS(Allocations!N$3:N$302,Allocations!$A$3:$A$302,$A$321)-SUMIFS(Allocations!N$3:N$302,Allocations!$A$3:$A$302,$A$321,Allocations!$B$3:$B$302,"Time off"))</f>
        <v/>
      </c>
      <c r="N322" s="15">
        <f>IF($A$321="","",SUMIFS(Allocations!O$3:O$302,Allocations!$A$3:$A$302,$A$321)-SUMIFS(Allocations!O$3:O$302,Allocations!$A$3:$A$302,$A$321,Allocations!$B$3:$B$302,"Time off"))</f>
        <v/>
      </c>
    </row>
    <row r="323">
      <c r="B323">
        <f>IF($A$321="","","Confirmed")</f>
        <v/>
      </c>
      <c r="C323" s="15">
        <f>IF($A$321="","",SUMIFS(Allocations!D$3:D$302,Allocations!$A$3:$A$302,$A$321,Allocations!$C$3:$C$302,"Confirmed"))</f>
        <v/>
      </c>
      <c r="D323" s="15">
        <f>IF($A$321="","",SUMIFS(Allocations!E$3:E$302,Allocations!$A$3:$A$302,$A$321,Allocations!$C$3:$C$302,"Confirmed"))</f>
        <v/>
      </c>
      <c r="E323" s="15">
        <f>IF($A$321="","",SUMIFS(Allocations!F$3:F$302,Allocations!$A$3:$A$302,$A$321,Allocations!$C$3:$C$302,"Confirmed"))</f>
        <v/>
      </c>
      <c r="F323" s="15">
        <f>IF($A$321="","",SUMIFS(Allocations!G$3:G$302,Allocations!$A$3:$A$302,$A$321,Allocations!$C$3:$C$302,"Confirmed"))</f>
        <v/>
      </c>
      <c r="G323" s="15">
        <f>IF($A$321="","",SUMIFS(Allocations!H$3:H$302,Allocations!$A$3:$A$302,$A$321,Allocations!$C$3:$C$302,"Confirmed"))</f>
        <v/>
      </c>
      <c r="H323" s="15">
        <f>IF($A$321="","",SUMIFS(Allocations!I$3:I$302,Allocations!$A$3:$A$302,$A$321,Allocations!$C$3:$C$302,"Confirmed"))</f>
        <v/>
      </c>
      <c r="I323" s="15">
        <f>IF($A$321="","",SUMIFS(Allocations!J$3:J$302,Allocations!$A$3:$A$302,$A$321,Allocations!$C$3:$C$302,"Confirmed"))</f>
        <v/>
      </c>
      <c r="J323" s="15">
        <f>IF($A$321="","",SUMIFS(Allocations!K$3:K$302,Allocations!$A$3:$A$302,$A$321,Allocations!$C$3:$C$302,"Confirmed"))</f>
        <v/>
      </c>
      <c r="K323" s="15">
        <f>IF($A$321="","",SUMIFS(Allocations!L$3:L$302,Allocations!$A$3:$A$302,$A$321,Allocations!$C$3:$C$302,"Confirmed"))</f>
        <v/>
      </c>
      <c r="L323" s="15">
        <f>IF($A$321="","",SUMIFS(Allocations!M$3:M$302,Allocations!$A$3:$A$302,$A$321,Allocations!$C$3:$C$302,"Confirmed"))</f>
        <v/>
      </c>
      <c r="M323" s="15">
        <f>IF($A$321="","",SUMIFS(Allocations!N$3:N$302,Allocations!$A$3:$A$302,$A$321,Allocations!$C$3:$C$302,"Confirmed"))</f>
        <v/>
      </c>
      <c r="N323" s="15">
        <f>IF($A$321="","",SUMIFS(Allocations!O$3:O$302,Allocations!$A$3:$A$302,$A$321,Allocations!$C$3:$C$302,"Confirmed"))</f>
        <v/>
      </c>
    </row>
    <row r="324">
      <c r="B324">
        <f>IF($A$321="","","% allocated")</f>
        <v/>
      </c>
      <c r="C324" s="16">
        <f>IF($A$321="","",IF(C321=0,"",C322/C321))</f>
        <v/>
      </c>
      <c r="D324" s="16">
        <f>IF($A$321="","",IF(D321=0,"",D322/D321))</f>
        <v/>
      </c>
      <c r="E324" s="16">
        <f>IF($A$321="","",IF(E321=0,"",E322/E321))</f>
        <v/>
      </c>
      <c r="F324" s="16">
        <f>IF($A$321="","",IF(F321=0,"",F322/F321))</f>
        <v/>
      </c>
      <c r="G324" s="16">
        <f>IF($A$321="","",IF(G321=0,"",G322/G321))</f>
        <v/>
      </c>
      <c r="H324" s="16">
        <f>IF($A$321="","",IF(H321=0,"",H322/H321))</f>
        <v/>
      </c>
      <c r="I324" s="16">
        <f>IF($A$321="","",IF(I321=0,"",I322/I321))</f>
        <v/>
      </c>
      <c r="J324" s="16">
        <f>IF($A$321="","",IF(J321=0,"",J322/J321))</f>
        <v/>
      </c>
      <c r="K324" s="16">
        <f>IF($A$321="","",IF(K321=0,"",K322/K321))</f>
        <v/>
      </c>
      <c r="L324" s="16">
        <f>IF($A$321="","",IF(L321=0,"",L322/L321))</f>
        <v/>
      </c>
      <c r="M324" s="16">
        <f>IF($A$321="","",IF(M321=0,"",M322/M321))</f>
        <v/>
      </c>
      <c r="N324" s="16">
        <f>IF($A$321="","",IF(N321=0,"",N322/N321))</f>
        <v/>
      </c>
    </row>
    <row r="325">
      <c r="B325">
        <f>IF($A$321="","","Status")</f>
        <v/>
      </c>
      <c r="C325">
        <f>IF($A$321="","",IF(C321=0,IF(C322&gt;0,"Booked while off","Off"),IF(C324&gt;OverAbove,"Over",IF(C324&lt;UnderBelow,"Under","OK"))))</f>
        <v/>
      </c>
      <c r="D325">
        <f>IF($A$321="","",IF(D321=0,IF(D322&gt;0,"Booked while off","Off"),IF(D324&gt;OverAbove,"Over",IF(D324&lt;UnderBelow,"Under","OK"))))</f>
        <v/>
      </c>
      <c r="E325">
        <f>IF($A$321="","",IF(E321=0,IF(E322&gt;0,"Booked while off","Off"),IF(E324&gt;OverAbove,"Over",IF(E324&lt;UnderBelow,"Under","OK"))))</f>
        <v/>
      </c>
      <c r="F325">
        <f>IF($A$321="","",IF(F321=0,IF(F322&gt;0,"Booked while off","Off"),IF(F324&gt;OverAbove,"Over",IF(F324&lt;UnderBelow,"Under","OK"))))</f>
        <v/>
      </c>
      <c r="G325">
        <f>IF($A$321="","",IF(G321=0,IF(G322&gt;0,"Booked while off","Off"),IF(G324&gt;OverAbove,"Over",IF(G324&lt;UnderBelow,"Under","OK"))))</f>
        <v/>
      </c>
      <c r="H325">
        <f>IF($A$321="","",IF(H321=0,IF(H322&gt;0,"Booked while off","Off"),IF(H324&gt;OverAbove,"Over",IF(H324&lt;UnderBelow,"Under","OK"))))</f>
        <v/>
      </c>
      <c r="I325">
        <f>IF($A$321="","",IF(I321=0,IF(I322&gt;0,"Booked while off","Off"),IF(I324&gt;OverAbove,"Over",IF(I324&lt;UnderBelow,"Under","OK"))))</f>
        <v/>
      </c>
      <c r="J325">
        <f>IF($A$321="","",IF(J321=0,IF(J322&gt;0,"Booked while off","Off"),IF(J324&gt;OverAbove,"Over",IF(J324&lt;UnderBelow,"Under","OK"))))</f>
        <v/>
      </c>
      <c r="K325">
        <f>IF($A$321="","",IF(K321=0,IF(K322&gt;0,"Booked while off","Off"),IF(K324&gt;OverAbove,"Over",IF(K324&lt;UnderBelow,"Under","OK"))))</f>
        <v/>
      </c>
      <c r="L325">
        <f>IF($A$321="","",IF(L321=0,IF(L322&gt;0,"Booked while off","Off"),IF(L324&gt;OverAbove,"Over",IF(L324&lt;UnderBelow,"Under","OK"))))</f>
        <v/>
      </c>
      <c r="M325">
        <f>IF($A$321="","",IF(M321=0,IF(M322&gt;0,"Booked while off","Off"),IF(M324&gt;OverAbove,"Over",IF(M324&lt;UnderBelow,"Under","OK"))))</f>
        <v/>
      </c>
      <c r="N325">
        <f>IF($A$321="","",IF(N321=0,IF(N322&gt;0,"Booked while off","Off"),IF(N324&gt;OverAbove,"Over",IF(N324&lt;UnderBelow,"Under","OK"))))</f>
        <v/>
      </c>
    </row>
    <row r="326"/>
    <row r="327">
      <c r="A327" s="2">
        <f>IF(People!$A$57="","",People!$A$57)</f>
        <v/>
      </c>
      <c r="B327">
        <f>IF($A$327="","","Available")</f>
        <v/>
      </c>
      <c r="C327" s="15">
        <f>IF($A$327="","",MAX(0,People!$C$57-SUMIFS(Allocations!D$3:D$302,Allocations!$A$3:$A$302,$A$327,Allocations!$B$3:$B$302,"Time off")))</f>
        <v/>
      </c>
      <c r="D327" s="15">
        <f>IF($A$327="","",MAX(0,People!$C$57-SUMIFS(Allocations!E$3:E$302,Allocations!$A$3:$A$302,$A$327,Allocations!$B$3:$B$302,"Time off")))</f>
        <v/>
      </c>
      <c r="E327" s="15">
        <f>IF($A$327="","",MAX(0,People!$C$57-SUMIFS(Allocations!F$3:F$302,Allocations!$A$3:$A$302,$A$327,Allocations!$B$3:$B$302,"Time off")))</f>
        <v/>
      </c>
      <c r="F327" s="15">
        <f>IF($A$327="","",MAX(0,People!$C$57-SUMIFS(Allocations!G$3:G$302,Allocations!$A$3:$A$302,$A$327,Allocations!$B$3:$B$302,"Time off")))</f>
        <v/>
      </c>
      <c r="G327" s="15">
        <f>IF($A$327="","",MAX(0,People!$C$57-SUMIFS(Allocations!H$3:H$302,Allocations!$A$3:$A$302,$A$327,Allocations!$B$3:$B$302,"Time off")))</f>
        <v/>
      </c>
      <c r="H327" s="15">
        <f>IF($A$327="","",MAX(0,People!$C$57-SUMIFS(Allocations!I$3:I$302,Allocations!$A$3:$A$302,$A$327,Allocations!$B$3:$B$302,"Time off")))</f>
        <v/>
      </c>
      <c r="I327" s="15">
        <f>IF($A$327="","",MAX(0,People!$C$57-SUMIFS(Allocations!J$3:J$302,Allocations!$A$3:$A$302,$A$327,Allocations!$B$3:$B$302,"Time off")))</f>
        <v/>
      </c>
      <c r="J327" s="15">
        <f>IF($A$327="","",MAX(0,People!$C$57-SUMIFS(Allocations!K$3:K$302,Allocations!$A$3:$A$302,$A$327,Allocations!$B$3:$B$302,"Time off")))</f>
        <v/>
      </c>
      <c r="K327" s="15">
        <f>IF($A$327="","",MAX(0,People!$C$57-SUMIFS(Allocations!L$3:L$302,Allocations!$A$3:$A$302,$A$327,Allocations!$B$3:$B$302,"Time off")))</f>
        <v/>
      </c>
      <c r="L327" s="15">
        <f>IF($A$327="","",MAX(0,People!$C$57-SUMIFS(Allocations!M$3:M$302,Allocations!$A$3:$A$302,$A$327,Allocations!$B$3:$B$302,"Time off")))</f>
        <v/>
      </c>
      <c r="M327" s="15">
        <f>IF($A$327="","",MAX(0,People!$C$57-SUMIFS(Allocations!N$3:N$302,Allocations!$A$3:$A$302,$A$327,Allocations!$B$3:$B$302,"Time off")))</f>
        <v/>
      </c>
      <c r="N327" s="15">
        <f>IF($A$327="","",MAX(0,People!$C$57-SUMIFS(Allocations!O$3:O$302,Allocations!$A$3:$A$302,$A$327,Allocations!$B$3:$B$302,"Time off")))</f>
        <v/>
      </c>
    </row>
    <row r="328">
      <c r="B328">
        <f>IF($A$327="","","Allocated")</f>
        <v/>
      </c>
      <c r="C328" s="15">
        <f>IF($A$327="","",SUMIFS(Allocations!D$3:D$302,Allocations!$A$3:$A$302,$A$327)-SUMIFS(Allocations!D$3:D$302,Allocations!$A$3:$A$302,$A$327,Allocations!$B$3:$B$302,"Time off"))</f>
        <v/>
      </c>
      <c r="D328" s="15">
        <f>IF($A$327="","",SUMIFS(Allocations!E$3:E$302,Allocations!$A$3:$A$302,$A$327)-SUMIFS(Allocations!E$3:E$302,Allocations!$A$3:$A$302,$A$327,Allocations!$B$3:$B$302,"Time off"))</f>
        <v/>
      </c>
      <c r="E328" s="15">
        <f>IF($A$327="","",SUMIFS(Allocations!F$3:F$302,Allocations!$A$3:$A$302,$A$327)-SUMIFS(Allocations!F$3:F$302,Allocations!$A$3:$A$302,$A$327,Allocations!$B$3:$B$302,"Time off"))</f>
        <v/>
      </c>
      <c r="F328" s="15">
        <f>IF($A$327="","",SUMIFS(Allocations!G$3:G$302,Allocations!$A$3:$A$302,$A$327)-SUMIFS(Allocations!G$3:G$302,Allocations!$A$3:$A$302,$A$327,Allocations!$B$3:$B$302,"Time off"))</f>
        <v/>
      </c>
      <c r="G328" s="15">
        <f>IF($A$327="","",SUMIFS(Allocations!H$3:H$302,Allocations!$A$3:$A$302,$A$327)-SUMIFS(Allocations!H$3:H$302,Allocations!$A$3:$A$302,$A$327,Allocations!$B$3:$B$302,"Time off"))</f>
        <v/>
      </c>
      <c r="H328" s="15">
        <f>IF($A$327="","",SUMIFS(Allocations!I$3:I$302,Allocations!$A$3:$A$302,$A$327)-SUMIFS(Allocations!I$3:I$302,Allocations!$A$3:$A$302,$A$327,Allocations!$B$3:$B$302,"Time off"))</f>
        <v/>
      </c>
      <c r="I328" s="15">
        <f>IF($A$327="","",SUMIFS(Allocations!J$3:J$302,Allocations!$A$3:$A$302,$A$327)-SUMIFS(Allocations!J$3:J$302,Allocations!$A$3:$A$302,$A$327,Allocations!$B$3:$B$302,"Time off"))</f>
        <v/>
      </c>
      <c r="J328" s="15">
        <f>IF($A$327="","",SUMIFS(Allocations!K$3:K$302,Allocations!$A$3:$A$302,$A$327)-SUMIFS(Allocations!K$3:K$302,Allocations!$A$3:$A$302,$A$327,Allocations!$B$3:$B$302,"Time off"))</f>
        <v/>
      </c>
      <c r="K328" s="15">
        <f>IF($A$327="","",SUMIFS(Allocations!L$3:L$302,Allocations!$A$3:$A$302,$A$327)-SUMIFS(Allocations!L$3:L$302,Allocations!$A$3:$A$302,$A$327,Allocations!$B$3:$B$302,"Time off"))</f>
        <v/>
      </c>
      <c r="L328" s="15">
        <f>IF($A$327="","",SUMIFS(Allocations!M$3:M$302,Allocations!$A$3:$A$302,$A$327)-SUMIFS(Allocations!M$3:M$302,Allocations!$A$3:$A$302,$A$327,Allocations!$B$3:$B$302,"Time off"))</f>
        <v/>
      </c>
      <c r="M328" s="15">
        <f>IF($A$327="","",SUMIFS(Allocations!N$3:N$302,Allocations!$A$3:$A$302,$A$327)-SUMIFS(Allocations!N$3:N$302,Allocations!$A$3:$A$302,$A$327,Allocations!$B$3:$B$302,"Time off"))</f>
        <v/>
      </c>
      <c r="N328" s="15">
        <f>IF($A$327="","",SUMIFS(Allocations!O$3:O$302,Allocations!$A$3:$A$302,$A$327)-SUMIFS(Allocations!O$3:O$302,Allocations!$A$3:$A$302,$A$327,Allocations!$B$3:$B$302,"Time off"))</f>
        <v/>
      </c>
    </row>
    <row r="329">
      <c r="B329">
        <f>IF($A$327="","","Confirmed")</f>
        <v/>
      </c>
      <c r="C329" s="15">
        <f>IF($A$327="","",SUMIFS(Allocations!D$3:D$302,Allocations!$A$3:$A$302,$A$327,Allocations!$C$3:$C$302,"Confirmed"))</f>
        <v/>
      </c>
      <c r="D329" s="15">
        <f>IF($A$327="","",SUMIFS(Allocations!E$3:E$302,Allocations!$A$3:$A$302,$A$327,Allocations!$C$3:$C$302,"Confirmed"))</f>
        <v/>
      </c>
      <c r="E329" s="15">
        <f>IF($A$327="","",SUMIFS(Allocations!F$3:F$302,Allocations!$A$3:$A$302,$A$327,Allocations!$C$3:$C$302,"Confirmed"))</f>
        <v/>
      </c>
      <c r="F329" s="15">
        <f>IF($A$327="","",SUMIFS(Allocations!G$3:G$302,Allocations!$A$3:$A$302,$A$327,Allocations!$C$3:$C$302,"Confirmed"))</f>
        <v/>
      </c>
      <c r="G329" s="15">
        <f>IF($A$327="","",SUMIFS(Allocations!H$3:H$302,Allocations!$A$3:$A$302,$A$327,Allocations!$C$3:$C$302,"Confirmed"))</f>
        <v/>
      </c>
      <c r="H329" s="15">
        <f>IF($A$327="","",SUMIFS(Allocations!I$3:I$302,Allocations!$A$3:$A$302,$A$327,Allocations!$C$3:$C$302,"Confirmed"))</f>
        <v/>
      </c>
      <c r="I329" s="15">
        <f>IF($A$327="","",SUMIFS(Allocations!J$3:J$302,Allocations!$A$3:$A$302,$A$327,Allocations!$C$3:$C$302,"Confirmed"))</f>
        <v/>
      </c>
      <c r="J329" s="15">
        <f>IF($A$327="","",SUMIFS(Allocations!K$3:K$302,Allocations!$A$3:$A$302,$A$327,Allocations!$C$3:$C$302,"Confirmed"))</f>
        <v/>
      </c>
      <c r="K329" s="15">
        <f>IF($A$327="","",SUMIFS(Allocations!L$3:L$302,Allocations!$A$3:$A$302,$A$327,Allocations!$C$3:$C$302,"Confirmed"))</f>
        <v/>
      </c>
      <c r="L329" s="15">
        <f>IF($A$327="","",SUMIFS(Allocations!M$3:M$302,Allocations!$A$3:$A$302,$A$327,Allocations!$C$3:$C$302,"Confirmed"))</f>
        <v/>
      </c>
      <c r="M329" s="15">
        <f>IF($A$327="","",SUMIFS(Allocations!N$3:N$302,Allocations!$A$3:$A$302,$A$327,Allocations!$C$3:$C$302,"Confirmed"))</f>
        <v/>
      </c>
      <c r="N329" s="15">
        <f>IF($A$327="","",SUMIFS(Allocations!O$3:O$302,Allocations!$A$3:$A$302,$A$327,Allocations!$C$3:$C$302,"Confirmed"))</f>
        <v/>
      </c>
    </row>
    <row r="330">
      <c r="B330">
        <f>IF($A$327="","","% allocated")</f>
        <v/>
      </c>
      <c r="C330" s="16">
        <f>IF($A$327="","",IF(C327=0,"",C328/C327))</f>
        <v/>
      </c>
      <c r="D330" s="16">
        <f>IF($A$327="","",IF(D327=0,"",D328/D327))</f>
        <v/>
      </c>
      <c r="E330" s="16">
        <f>IF($A$327="","",IF(E327=0,"",E328/E327))</f>
        <v/>
      </c>
      <c r="F330" s="16">
        <f>IF($A$327="","",IF(F327=0,"",F328/F327))</f>
        <v/>
      </c>
      <c r="G330" s="16">
        <f>IF($A$327="","",IF(G327=0,"",G328/G327))</f>
        <v/>
      </c>
      <c r="H330" s="16">
        <f>IF($A$327="","",IF(H327=0,"",H328/H327))</f>
        <v/>
      </c>
      <c r="I330" s="16">
        <f>IF($A$327="","",IF(I327=0,"",I328/I327))</f>
        <v/>
      </c>
      <c r="J330" s="16">
        <f>IF($A$327="","",IF(J327=0,"",J328/J327))</f>
        <v/>
      </c>
      <c r="K330" s="16">
        <f>IF($A$327="","",IF(K327=0,"",K328/K327))</f>
        <v/>
      </c>
      <c r="L330" s="16">
        <f>IF($A$327="","",IF(L327=0,"",L328/L327))</f>
        <v/>
      </c>
      <c r="M330" s="16">
        <f>IF($A$327="","",IF(M327=0,"",M328/M327))</f>
        <v/>
      </c>
      <c r="N330" s="16">
        <f>IF($A$327="","",IF(N327=0,"",N328/N327))</f>
        <v/>
      </c>
    </row>
    <row r="331">
      <c r="B331">
        <f>IF($A$327="","","Status")</f>
        <v/>
      </c>
      <c r="C331">
        <f>IF($A$327="","",IF(C327=0,IF(C328&gt;0,"Booked while off","Off"),IF(C330&gt;OverAbove,"Over",IF(C330&lt;UnderBelow,"Under","OK"))))</f>
        <v/>
      </c>
      <c r="D331">
        <f>IF($A$327="","",IF(D327=0,IF(D328&gt;0,"Booked while off","Off"),IF(D330&gt;OverAbove,"Over",IF(D330&lt;UnderBelow,"Under","OK"))))</f>
        <v/>
      </c>
      <c r="E331">
        <f>IF($A$327="","",IF(E327=0,IF(E328&gt;0,"Booked while off","Off"),IF(E330&gt;OverAbove,"Over",IF(E330&lt;UnderBelow,"Under","OK"))))</f>
        <v/>
      </c>
      <c r="F331">
        <f>IF($A$327="","",IF(F327=0,IF(F328&gt;0,"Booked while off","Off"),IF(F330&gt;OverAbove,"Over",IF(F330&lt;UnderBelow,"Under","OK"))))</f>
        <v/>
      </c>
      <c r="G331">
        <f>IF($A$327="","",IF(G327=0,IF(G328&gt;0,"Booked while off","Off"),IF(G330&gt;OverAbove,"Over",IF(G330&lt;UnderBelow,"Under","OK"))))</f>
        <v/>
      </c>
      <c r="H331">
        <f>IF($A$327="","",IF(H327=0,IF(H328&gt;0,"Booked while off","Off"),IF(H330&gt;OverAbove,"Over",IF(H330&lt;UnderBelow,"Under","OK"))))</f>
        <v/>
      </c>
      <c r="I331">
        <f>IF($A$327="","",IF(I327=0,IF(I328&gt;0,"Booked while off","Off"),IF(I330&gt;OverAbove,"Over",IF(I330&lt;UnderBelow,"Under","OK"))))</f>
        <v/>
      </c>
      <c r="J331">
        <f>IF($A$327="","",IF(J327=0,IF(J328&gt;0,"Booked while off","Off"),IF(J330&gt;OverAbove,"Over",IF(J330&lt;UnderBelow,"Under","OK"))))</f>
        <v/>
      </c>
      <c r="K331">
        <f>IF($A$327="","",IF(K327=0,IF(K328&gt;0,"Booked while off","Off"),IF(K330&gt;OverAbove,"Over",IF(K330&lt;UnderBelow,"Under","OK"))))</f>
        <v/>
      </c>
      <c r="L331">
        <f>IF($A$327="","",IF(L327=0,IF(L328&gt;0,"Booked while off","Off"),IF(L330&gt;OverAbove,"Over",IF(L330&lt;UnderBelow,"Under","OK"))))</f>
        <v/>
      </c>
      <c r="M331">
        <f>IF($A$327="","",IF(M327=0,IF(M328&gt;0,"Booked while off","Off"),IF(M330&gt;OverAbove,"Over",IF(M330&lt;UnderBelow,"Under","OK"))))</f>
        <v/>
      </c>
      <c r="N331">
        <f>IF($A$327="","",IF(N327=0,IF(N328&gt;0,"Booked while off","Off"),IF(N330&gt;OverAbove,"Over",IF(N330&lt;UnderBelow,"Under","OK"))))</f>
        <v/>
      </c>
    </row>
    <row r="332"/>
    <row r="333">
      <c r="A333" s="2">
        <f>IF(People!$A$58="","",People!$A$58)</f>
        <v/>
      </c>
      <c r="B333">
        <f>IF($A$333="","","Available")</f>
        <v/>
      </c>
      <c r="C333" s="15">
        <f>IF($A$333="","",MAX(0,People!$C$58-SUMIFS(Allocations!D$3:D$302,Allocations!$A$3:$A$302,$A$333,Allocations!$B$3:$B$302,"Time off")))</f>
        <v/>
      </c>
      <c r="D333" s="15">
        <f>IF($A$333="","",MAX(0,People!$C$58-SUMIFS(Allocations!E$3:E$302,Allocations!$A$3:$A$302,$A$333,Allocations!$B$3:$B$302,"Time off")))</f>
        <v/>
      </c>
      <c r="E333" s="15">
        <f>IF($A$333="","",MAX(0,People!$C$58-SUMIFS(Allocations!F$3:F$302,Allocations!$A$3:$A$302,$A$333,Allocations!$B$3:$B$302,"Time off")))</f>
        <v/>
      </c>
      <c r="F333" s="15">
        <f>IF($A$333="","",MAX(0,People!$C$58-SUMIFS(Allocations!G$3:G$302,Allocations!$A$3:$A$302,$A$333,Allocations!$B$3:$B$302,"Time off")))</f>
        <v/>
      </c>
      <c r="G333" s="15">
        <f>IF($A$333="","",MAX(0,People!$C$58-SUMIFS(Allocations!H$3:H$302,Allocations!$A$3:$A$302,$A$333,Allocations!$B$3:$B$302,"Time off")))</f>
        <v/>
      </c>
      <c r="H333" s="15">
        <f>IF($A$333="","",MAX(0,People!$C$58-SUMIFS(Allocations!I$3:I$302,Allocations!$A$3:$A$302,$A$333,Allocations!$B$3:$B$302,"Time off")))</f>
        <v/>
      </c>
      <c r="I333" s="15">
        <f>IF($A$333="","",MAX(0,People!$C$58-SUMIFS(Allocations!J$3:J$302,Allocations!$A$3:$A$302,$A$333,Allocations!$B$3:$B$302,"Time off")))</f>
        <v/>
      </c>
      <c r="J333" s="15">
        <f>IF($A$333="","",MAX(0,People!$C$58-SUMIFS(Allocations!K$3:K$302,Allocations!$A$3:$A$302,$A$333,Allocations!$B$3:$B$302,"Time off")))</f>
        <v/>
      </c>
      <c r="K333" s="15">
        <f>IF($A$333="","",MAX(0,People!$C$58-SUMIFS(Allocations!L$3:L$302,Allocations!$A$3:$A$302,$A$333,Allocations!$B$3:$B$302,"Time off")))</f>
        <v/>
      </c>
      <c r="L333" s="15">
        <f>IF($A$333="","",MAX(0,People!$C$58-SUMIFS(Allocations!M$3:M$302,Allocations!$A$3:$A$302,$A$333,Allocations!$B$3:$B$302,"Time off")))</f>
        <v/>
      </c>
      <c r="M333" s="15">
        <f>IF($A$333="","",MAX(0,People!$C$58-SUMIFS(Allocations!N$3:N$302,Allocations!$A$3:$A$302,$A$333,Allocations!$B$3:$B$302,"Time off")))</f>
        <v/>
      </c>
      <c r="N333" s="15">
        <f>IF($A$333="","",MAX(0,People!$C$58-SUMIFS(Allocations!O$3:O$302,Allocations!$A$3:$A$302,$A$333,Allocations!$B$3:$B$302,"Time off")))</f>
        <v/>
      </c>
    </row>
    <row r="334">
      <c r="B334">
        <f>IF($A$333="","","Allocated")</f>
        <v/>
      </c>
      <c r="C334" s="15">
        <f>IF($A$333="","",SUMIFS(Allocations!D$3:D$302,Allocations!$A$3:$A$302,$A$333)-SUMIFS(Allocations!D$3:D$302,Allocations!$A$3:$A$302,$A$333,Allocations!$B$3:$B$302,"Time off"))</f>
        <v/>
      </c>
      <c r="D334" s="15">
        <f>IF($A$333="","",SUMIFS(Allocations!E$3:E$302,Allocations!$A$3:$A$302,$A$333)-SUMIFS(Allocations!E$3:E$302,Allocations!$A$3:$A$302,$A$333,Allocations!$B$3:$B$302,"Time off"))</f>
        <v/>
      </c>
      <c r="E334" s="15">
        <f>IF($A$333="","",SUMIFS(Allocations!F$3:F$302,Allocations!$A$3:$A$302,$A$333)-SUMIFS(Allocations!F$3:F$302,Allocations!$A$3:$A$302,$A$333,Allocations!$B$3:$B$302,"Time off"))</f>
        <v/>
      </c>
      <c r="F334" s="15">
        <f>IF($A$333="","",SUMIFS(Allocations!G$3:G$302,Allocations!$A$3:$A$302,$A$333)-SUMIFS(Allocations!G$3:G$302,Allocations!$A$3:$A$302,$A$333,Allocations!$B$3:$B$302,"Time off"))</f>
        <v/>
      </c>
      <c r="G334" s="15">
        <f>IF($A$333="","",SUMIFS(Allocations!H$3:H$302,Allocations!$A$3:$A$302,$A$333)-SUMIFS(Allocations!H$3:H$302,Allocations!$A$3:$A$302,$A$333,Allocations!$B$3:$B$302,"Time off"))</f>
        <v/>
      </c>
      <c r="H334" s="15">
        <f>IF($A$333="","",SUMIFS(Allocations!I$3:I$302,Allocations!$A$3:$A$302,$A$333)-SUMIFS(Allocations!I$3:I$302,Allocations!$A$3:$A$302,$A$333,Allocations!$B$3:$B$302,"Time off"))</f>
        <v/>
      </c>
      <c r="I334" s="15">
        <f>IF($A$333="","",SUMIFS(Allocations!J$3:J$302,Allocations!$A$3:$A$302,$A$333)-SUMIFS(Allocations!J$3:J$302,Allocations!$A$3:$A$302,$A$333,Allocations!$B$3:$B$302,"Time off"))</f>
        <v/>
      </c>
      <c r="J334" s="15">
        <f>IF($A$333="","",SUMIFS(Allocations!K$3:K$302,Allocations!$A$3:$A$302,$A$333)-SUMIFS(Allocations!K$3:K$302,Allocations!$A$3:$A$302,$A$333,Allocations!$B$3:$B$302,"Time off"))</f>
        <v/>
      </c>
      <c r="K334" s="15">
        <f>IF($A$333="","",SUMIFS(Allocations!L$3:L$302,Allocations!$A$3:$A$302,$A$333)-SUMIFS(Allocations!L$3:L$302,Allocations!$A$3:$A$302,$A$333,Allocations!$B$3:$B$302,"Time off"))</f>
        <v/>
      </c>
      <c r="L334" s="15">
        <f>IF($A$333="","",SUMIFS(Allocations!M$3:M$302,Allocations!$A$3:$A$302,$A$333)-SUMIFS(Allocations!M$3:M$302,Allocations!$A$3:$A$302,$A$333,Allocations!$B$3:$B$302,"Time off"))</f>
        <v/>
      </c>
      <c r="M334" s="15">
        <f>IF($A$333="","",SUMIFS(Allocations!N$3:N$302,Allocations!$A$3:$A$302,$A$333)-SUMIFS(Allocations!N$3:N$302,Allocations!$A$3:$A$302,$A$333,Allocations!$B$3:$B$302,"Time off"))</f>
        <v/>
      </c>
      <c r="N334" s="15">
        <f>IF($A$333="","",SUMIFS(Allocations!O$3:O$302,Allocations!$A$3:$A$302,$A$333)-SUMIFS(Allocations!O$3:O$302,Allocations!$A$3:$A$302,$A$333,Allocations!$B$3:$B$302,"Time off"))</f>
        <v/>
      </c>
    </row>
    <row r="335">
      <c r="B335">
        <f>IF($A$333="","","Confirmed")</f>
        <v/>
      </c>
      <c r="C335" s="15">
        <f>IF($A$333="","",SUMIFS(Allocations!D$3:D$302,Allocations!$A$3:$A$302,$A$333,Allocations!$C$3:$C$302,"Confirmed"))</f>
        <v/>
      </c>
      <c r="D335" s="15">
        <f>IF($A$333="","",SUMIFS(Allocations!E$3:E$302,Allocations!$A$3:$A$302,$A$333,Allocations!$C$3:$C$302,"Confirmed"))</f>
        <v/>
      </c>
      <c r="E335" s="15">
        <f>IF($A$333="","",SUMIFS(Allocations!F$3:F$302,Allocations!$A$3:$A$302,$A$333,Allocations!$C$3:$C$302,"Confirmed"))</f>
        <v/>
      </c>
      <c r="F335" s="15">
        <f>IF($A$333="","",SUMIFS(Allocations!G$3:G$302,Allocations!$A$3:$A$302,$A$333,Allocations!$C$3:$C$302,"Confirmed"))</f>
        <v/>
      </c>
      <c r="G335" s="15">
        <f>IF($A$333="","",SUMIFS(Allocations!H$3:H$302,Allocations!$A$3:$A$302,$A$333,Allocations!$C$3:$C$302,"Confirmed"))</f>
        <v/>
      </c>
      <c r="H335" s="15">
        <f>IF($A$333="","",SUMIFS(Allocations!I$3:I$302,Allocations!$A$3:$A$302,$A$333,Allocations!$C$3:$C$302,"Confirmed"))</f>
        <v/>
      </c>
      <c r="I335" s="15">
        <f>IF($A$333="","",SUMIFS(Allocations!J$3:J$302,Allocations!$A$3:$A$302,$A$333,Allocations!$C$3:$C$302,"Confirmed"))</f>
        <v/>
      </c>
      <c r="J335" s="15">
        <f>IF($A$333="","",SUMIFS(Allocations!K$3:K$302,Allocations!$A$3:$A$302,$A$333,Allocations!$C$3:$C$302,"Confirmed"))</f>
        <v/>
      </c>
      <c r="K335" s="15">
        <f>IF($A$333="","",SUMIFS(Allocations!L$3:L$302,Allocations!$A$3:$A$302,$A$333,Allocations!$C$3:$C$302,"Confirmed"))</f>
        <v/>
      </c>
      <c r="L335" s="15">
        <f>IF($A$333="","",SUMIFS(Allocations!M$3:M$302,Allocations!$A$3:$A$302,$A$333,Allocations!$C$3:$C$302,"Confirmed"))</f>
        <v/>
      </c>
      <c r="M335" s="15">
        <f>IF($A$333="","",SUMIFS(Allocations!N$3:N$302,Allocations!$A$3:$A$302,$A$333,Allocations!$C$3:$C$302,"Confirmed"))</f>
        <v/>
      </c>
      <c r="N335" s="15">
        <f>IF($A$333="","",SUMIFS(Allocations!O$3:O$302,Allocations!$A$3:$A$302,$A$333,Allocations!$C$3:$C$302,"Confirmed"))</f>
        <v/>
      </c>
    </row>
    <row r="336">
      <c r="B336">
        <f>IF($A$333="","","% allocated")</f>
        <v/>
      </c>
      <c r="C336" s="16">
        <f>IF($A$333="","",IF(C333=0,"",C334/C333))</f>
        <v/>
      </c>
      <c r="D336" s="16">
        <f>IF($A$333="","",IF(D333=0,"",D334/D333))</f>
        <v/>
      </c>
      <c r="E336" s="16">
        <f>IF($A$333="","",IF(E333=0,"",E334/E333))</f>
        <v/>
      </c>
      <c r="F336" s="16">
        <f>IF($A$333="","",IF(F333=0,"",F334/F333))</f>
        <v/>
      </c>
      <c r="G336" s="16">
        <f>IF($A$333="","",IF(G333=0,"",G334/G333))</f>
        <v/>
      </c>
      <c r="H336" s="16">
        <f>IF($A$333="","",IF(H333=0,"",H334/H333))</f>
        <v/>
      </c>
      <c r="I336" s="16">
        <f>IF($A$333="","",IF(I333=0,"",I334/I333))</f>
        <v/>
      </c>
      <c r="J336" s="16">
        <f>IF($A$333="","",IF(J333=0,"",J334/J333))</f>
        <v/>
      </c>
      <c r="K336" s="16">
        <f>IF($A$333="","",IF(K333=0,"",K334/K333))</f>
        <v/>
      </c>
      <c r="L336" s="16">
        <f>IF($A$333="","",IF(L333=0,"",L334/L333))</f>
        <v/>
      </c>
      <c r="M336" s="16">
        <f>IF($A$333="","",IF(M333=0,"",M334/M333))</f>
        <v/>
      </c>
      <c r="N336" s="16">
        <f>IF($A$333="","",IF(N333=0,"",N334/N333))</f>
        <v/>
      </c>
    </row>
    <row r="337">
      <c r="B337">
        <f>IF($A$333="","","Status")</f>
        <v/>
      </c>
      <c r="C337">
        <f>IF($A$333="","",IF(C333=0,IF(C334&gt;0,"Booked while off","Off"),IF(C336&gt;OverAbove,"Over",IF(C336&lt;UnderBelow,"Under","OK"))))</f>
        <v/>
      </c>
      <c r="D337">
        <f>IF($A$333="","",IF(D333=0,IF(D334&gt;0,"Booked while off","Off"),IF(D336&gt;OverAbove,"Over",IF(D336&lt;UnderBelow,"Under","OK"))))</f>
        <v/>
      </c>
      <c r="E337">
        <f>IF($A$333="","",IF(E333=0,IF(E334&gt;0,"Booked while off","Off"),IF(E336&gt;OverAbove,"Over",IF(E336&lt;UnderBelow,"Under","OK"))))</f>
        <v/>
      </c>
      <c r="F337">
        <f>IF($A$333="","",IF(F333=0,IF(F334&gt;0,"Booked while off","Off"),IF(F336&gt;OverAbove,"Over",IF(F336&lt;UnderBelow,"Under","OK"))))</f>
        <v/>
      </c>
      <c r="G337">
        <f>IF($A$333="","",IF(G333=0,IF(G334&gt;0,"Booked while off","Off"),IF(G336&gt;OverAbove,"Over",IF(G336&lt;UnderBelow,"Under","OK"))))</f>
        <v/>
      </c>
      <c r="H337">
        <f>IF($A$333="","",IF(H333=0,IF(H334&gt;0,"Booked while off","Off"),IF(H336&gt;OverAbove,"Over",IF(H336&lt;UnderBelow,"Under","OK"))))</f>
        <v/>
      </c>
      <c r="I337">
        <f>IF($A$333="","",IF(I333=0,IF(I334&gt;0,"Booked while off","Off"),IF(I336&gt;OverAbove,"Over",IF(I336&lt;UnderBelow,"Under","OK"))))</f>
        <v/>
      </c>
      <c r="J337">
        <f>IF($A$333="","",IF(J333=0,IF(J334&gt;0,"Booked while off","Off"),IF(J336&gt;OverAbove,"Over",IF(J336&lt;UnderBelow,"Under","OK"))))</f>
        <v/>
      </c>
      <c r="K337">
        <f>IF($A$333="","",IF(K333=0,IF(K334&gt;0,"Booked while off","Off"),IF(K336&gt;OverAbove,"Over",IF(K336&lt;UnderBelow,"Under","OK"))))</f>
        <v/>
      </c>
      <c r="L337">
        <f>IF($A$333="","",IF(L333=0,IF(L334&gt;0,"Booked while off","Off"),IF(L336&gt;OverAbove,"Over",IF(L336&lt;UnderBelow,"Under","OK"))))</f>
        <v/>
      </c>
      <c r="M337">
        <f>IF($A$333="","",IF(M333=0,IF(M334&gt;0,"Booked while off","Off"),IF(M336&gt;OverAbove,"Over",IF(M336&lt;UnderBelow,"Under","OK"))))</f>
        <v/>
      </c>
      <c r="N337">
        <f>IF($A$333="","",IF(N333=0,IF(N334&gt;0,"Booked while off","Off"),IF(N336&gt;OverAbove,"Over",IF(N336&lt;UnderBelow,"Under","OK"))))</f>
        <v/>
      </c>
    </row>
    <row r="338"/>
    <row r="339">
      <c r="A339" s="2">
        <f>IF(People!$A$59="","",People!$A$59)</f>
        <v/>
      </c>
      <c r="B339">
        <f>IF($A$339="","","Available")</f>
        <v/>
      </c>
      <c r="C339" s="15">
        <f>IF($A$339="","",MAX(0,People!$C$59-SUMIFS(Allocations!D$3:D$302,Allocations!$A$3:$A$302,$A$339,Allocations!$B$3:$B$302,"Time off")))</f>
        <v/>
      </c>
      <c r="D339" s="15">
        <f>IF($A$339="","",MAX(0,People!$C$59-SUMIFS(Allocations!E$3:E$302,Allocations!$A$3:$A$302,$A$339,Allocations!$B$3:$B$302,"Time off")))</f>
        <v/>
      </c>
      <c r="E339" s="15">
        <f>IF($A$339="","",MAX(0,People!$C$59-SUMIFS(Allocations!F$3:F$302,Allocations!$A$3:$A$302,$A$339,Allocations!$B$3:$B$302,"Time off")))</f>
        <v/>
      </c>
      <c r="F339" s="15">
        <f>IF($A$339="","",MAX(0,People!$C$59-SUMIFS(Allocations!G$3:G$302,Allocations!$A$3:$A$302,$A$339,Allocations!$B$3:$B$302,"Time off")))</f>
        <v/>
      </c>
      <c r="G339" s="15">
        <f>IF($A$339="","",MAX(0,People!$C$59-SUMIFS(Allocations!H$3:H$302,Allocations!$A$3:$A$302,$A$339,Allocations!$B$3:$B$302,"Time off")))</f>
        <v/>
      </c>
      <c r="H339" s="15">
        <f>IF($A$339="","",MAX(0,People!$C$59-SUMIFS(Allocations!I$3:I$302,Allocations!$A$3:$A$302,$A$339,Allocations!$B$3:$B$302,"Time off")))</f>
        <v/>
      </c>
      <c r="I339" s="15">
        <f>IF($A$339="","",MAX(0,People!$C$59-SUMIFS(Allocations!J$3:J$302,Allocations!$A$3:$A$302,$A$339,Allocations!$B$3:$B$302,"Time off")))</f>
        <v/>
      </c>
      <c r="J339" s="15">
        <f>IF($A$339="","",MAX(0,People!$C$59-SUMIFS(Allocations!K$3:K$302,Allocations!$A$3:$A$302,$A$339,Allocations!$B$3:$B$302,"Time off")))</f>
        <v/>
      </c>
      <c r="K339" s="15">
        <f>IF($A$339="","",MAX(0,People!$C$59-SUMIFS(Allocations!L$3:L$302,Allocations!$A$3:$A$302,$A$339,Allocations!$B$3:$B$302,"Time off")))</f>
        <v/>
      </c>
      <c r="L339" s="15">
        <f>IF($A$339="","",MAX(0,People!$C$59-SUMIFS(Allocations!M$3:M$302,Allocations!$A$3:$A$302,$A$339,Allocations!$B$3:$B$302,"Time off")))</f>
        <v/>
      </c>
      <c r="M339" s="15">
        <f>IF($A$339="","",MAX(0,People!$C$59-SUMIFS(Allocations!N$3:N$302,Allocations!$A$3:$A$302,$A$339,Allocations!$B$3:$B$302,"Time off")))</f>
        <v/>
      </c>
      <c r="N339" s="15">
        <f>IF($A$339="","",MAX(0,People!$C$59-SUMIFS(Allocations!O$3:O$302,Allocations!$A$3:$A$302,$A$339,Allocations!$B$3:$B$302,"Time off")))</f>
        <v/>
      </c>
    </row>
    <row r="340">
      <c r="B340">
        <f>IF($A$339="","","Allocated")</f>
        <v/>
      </c>
      <c r="C340" s="15">
        <f>IF($A$339="","",SUMIFS(Allocations!D$3:D$302,Allocations!$A$3:$A$302,$A$339)-SUMIFS(Allocations!D$3:D$302,Allocations!$A$3:$A$302,$A$339,Allocations!$B$3:$B$302,"Time off"))</f>
        <v/>
      </c>
      <c r="D340" s="15">
        <f>IF($A$339="","",SUMIFS(Allocations!E$3:E$302,Allocations!$A$3:$A$302,$A$339)-SUMIFS(Allocations!E$3:E$302,Allocations!$A$3:$A$302,$A$339,Allocations!$B$3:$B$302,"Time off"))</f>
        <v/>
      </c>
      <c r="E340" s="15">
        <f>IF($A$339="","",SUMIFS(Allocations!F$3:F$302,Allocations!$A$3:$A$302,$A$339)-SUMIFS(Allocations!F$3:F$302,Allocations!$A$3:$A$302,$A$339,Allocations!$B$3:$B$302,"Time off"))</f>
        <v/>
      </c>
      <c r="F340" s="15">
        <f>IF($A$339="","",SUMIFS(Allocations!G$3:G$302,Allocations!$A$3:$A$302,$A$339)-SUMIFS(Allocations!G$3:G$302,Allocations!$A$3:$A$302,$A$339,Allocations!$B$3:$B$302,"Time off"))</f>
        <v/>
      </c>
      <c r="G340" s="15">
        <f>IF($A$339="","",SUMIFS(Allocations!H$3:H$302,Allocations!$A$3:$A$302,$A$339)-SUMIFS(Allocations!H$3:H$302,Allocations!$A$3:$A$302,$A$339,Allocations!$B$3:$B$302,"Time off"))</f>
        <v/>
      </c>
      <c r="H340" s="15">
        <f>IF($A$339="","",SUMIFS(Allocations!I$3:I$302,Allocations!$A$3:$A$302,$A$339)-SUMIFS(Allocations!I$3:I$302,Allocations!$A$3:$A$302,$A$339,Allocations!$B$3:$B$302,"Time off"))</f>
        <v/>
      </c>
      <c r="I340" s="15">
        <f>IF($A$339="","",SUMIFS(Allocations!J$3:J$302,Allocations!$A$3:$A$302,$A$339)-SUMIFS(Allocations!J$3:J$302,Allocations!$A$3:$A$302,$A$339,Allocations!$B$3:$B$302,"Time off"))</f>
        <v/>
      </c>
      <c r="J340" s="15">
        <f>IF($A$339="","",SUMIFS(Allocations!K$3:K$302,Allocations!$A$3:$A$302,$A$339)-SUMIFS(Allocations!K$3:K$302,Allocations!$A$3:$A$302,$A$339,Allocations!$B$3:$B$302,"Time off"))</f>
        <v/>
      </c>
      <c r="K340" s="15">
        <f>IF($A$339="","",SUMIFS(Allocations!L$3:L$302,Allocations!$A$3:$A$302,$A$339)-SUMIFS(Allocations!L$3:L$302,Allocations!$A$3:$A$302,$A$339,Allocations!$B$3:$B$302,"Time off"))</f>
        <v/>
      </c>
      <c r="L340" s="15">
        <f>IF($A$339="","",SUMIFS(Allocations!M$3:M$302,Allocations!$A$3:$A$302,$A$339)-SUMIFS(Allocations!M$3:M$302,Allocations!$A$3:$A$302,$A$339,Allocations!$B$3:$B$302,"Time off"))</f>
        <v/>
      </c>
      <c r="M340" s="15">
        <f>IF($A$339="","",SUMIFS(Allocations!N$3:N$302,Allocations!$A$3:$A$302,$A$339)-SUMIFS(Allocations!N$3:N$302,Allocations!$A$3:$A$302,$A$339,Allocations!$B$3:$B$302,"Time off"))</f>
        <v/>
      </c>
      <c r="N340" s="15">
        <f>IF($A$339="","",SUMIFS(Allocations!O$3:O$302,Allocations!$A$3:$A$302,$A$339)-SUMIFS(Allocations!O$3:O$302,Allocations!$A$3:$A$302,$A$339,Allocations!$B$3:$B$302,"Time off"))</f>
        <v/>
      </c>
    </row>
    <row r="341">
      <c r="B341">
        <f>IF($A$339="","","Confirmed")</f>
        <v/>
      </c>
      <c r="C341" s="15">
        <f>IF($A$339="","",SUMIFS(Allocations!D$3:D$302,Allocations!$A$3:$A$302,$A$339,Allocations!$C$3:$C$302,"Confirmed"))</f>
        <v/>
      </c>
      <c r="D341" s="15">
        <f>IF($A$339="","",SUMIFS(Allocations!E$3:E$302,Allocations!$A$3:$A$302,$A$339,Allocations!$C$3:$C$302,"Confirmed"))</f>
        <v/>
      </c>
      <c r="E341" s="15">
        <f>IF($A$339="","",SUMIFS(Allocations!F$3:F$302,Allocations!$A$3:$A$302,$A$339,Allocations!$C$3:$C$302,"Confirmed"))</f>
        <v/>
      </c>
      <c r="F341" s="15">
        <f>IF($A$339="","",SUMIFS(Allocations!G$3:G$302,Allocations!$A$3:$A$302,$A$339,Allocations!$C$3:$C$302,"Confirmed"))</f>
        <v/>
      </c>
      <c r="G341" s="15">
        <f>IF($A$339="","",SUMIFS(Allocations!H$3:H$302,Allocations!$A$3:$A$302,$A$339,Allocations!$C$3:$C$302,"Confirmed"))</f>
        <v/>
      </c>
      <c r="H341" s="15">
        <f>IF($A$339="","",SUMIFS(Allocations!I$3:I$302,Allocations!$A$3:$A$302,$A$339,Allocations!$C$3:$C$302,"Confirmed"))</f>
        <v/>
      </c>
      <c r="I341" s="15">
        <f>IF($A$339="","",SUMIFS(Allocations!J$3:J$302,Allocations!$A$3:$A$302,$A$339,Allocations!$C$3:$C$302,"Confirmed"))</f>
        <v/>
      </c>
      <c r="J341" s="15">
        <f>IF($A$339="","",SUMIFS(Allocations!K$3:K$302,Allocations!$A$3:$A$302,$A$339,Allocations!$C$3:$C$302,"Confirmed"))</f>
        <v/>
      </c>
      <c r="K341" s="15">
        <f>IF($A$339="","",SUMIFS(Allocations!L$3:L$302,Allocations!$A$3:$A$302,$A$339,Allocations!$C$3:$C$302,"Confirmed"))</f>
        <v/>
      </c>
      <c r="L341" s="15">
        <f>IF($A$339="","",SUMIFS(Allocations!M$3:M$302,Allocations!$A$3:$A$302,$A$339,Allocations!$C$3:$C$302,"Confirmed"))</f>
        <v/>
      </c>
      <c r="M341" s="15">
        <f>IF($A$339="","",SUMIFS(Allocations!N$3:N$302,Allocations!$A$3:$A$302,$A$339,Allocations!$C$3:$C$302,"Confirmed"))</f>
        <v/>
      </c>
      <c r="N341" s="15">
        <f>IF($A$339="","",SUMIFS(Allocations!O$3:O$302,Allocations!$A$3:$A$302,$A$339,Allocations!$C$3:$C$302,"Confirmed"))</f>
        <v/>
      </c>
    </row>
    <row r="342">
      <c r="B342">
        <f>IF($A$339="","","% allocated")</f>
        <v/>
      </c>
      <c r="C342" s="16">
        <f>IF($A$339="","",IF(C339=0,"",C340/C339))</f>
        <v/>
      </c>
      <c r="D342" s="16">
        <f>IF($A$339="","",IF(D339=0,"",D340/D339))</f>
        <v/>
      </c>
      <c r="E342" s="16">
        <f>IF($A$339="","",IF(E339=0,"",E340/E339))</f>
        <v/>
      </c>
      <c r="F342" s="16">
        <f>IF($A$339="","",IF(F339=0,"",F340/F339))</f>
        <v/>
      </c>
      <c r="G342" s="16">
        <f>IF($A$339="","",IF(G339=0,"",G340/G339))</f>
        <v/>
      </c>
      <c r="H342" s="16">
        <f>IF($A$339="","",IF(H339=0,"",H340/H339))</f>
        <v/>
      </c>
      <c r="I342" s="16">
        <f>IF($A$339="","",IF(I339=0,"",I340/I339))</f>
        <v/>
      </c>
      <c r="J342" s="16">
        <f>IF($A$339="","",IF(J339=0,"",J340/J339))</f>
        <v/>
      </c>
      <c r="K342" s="16">
        <f>IF($A$339="","",IF(K339=0,"",K340/K339))</f>
        <v/>
      </c>
      <c r="L342" s="16">
        <f>IF($A$339="","",IF(L339=0,"",L340/L339))</f>
        <v/>
      </c>
      <c r="M342" s="16">
        <f>IF($A$339="","",IF(M339=0,"",M340/M339))</f>
        <v/>
      </c>
      <c r="N342" s="16">
        <f>IF($A$339="","",IF(N339=0,"",N340/N339))</f>
        <v/>
      </c>
    </row>
    <row r="343">
      <c r="B343">
        <f>IF($A$339="","","Status")</f>
        <v/>
      </c>
      <c r="C343">
        <f>IF($A$339="","",IF(C339=0,IF(C340&gt;0,"Booked while off","Off"),IF(C342&gt;OverAbove,"Over",IF(C342&lt;UnderBelow,"Under","OK"))))</f>
        <v/>
      </c>
      <c r="D343">
        <f>IF($A$339="","",IF(D339=0,IF(D340&gt;0,"Booked while off","Off"),IF(D342&gt;OverAbove,"Over",IF(D342&lt;UnderBelow,"Under","OK"))))</f>
        <v/>
      </c>
      <c r="E343">
        <f>IF($A$339="","",IF(E339=0,IF(E340&gt;0,"Booked while off","Off"),IF(E342&gt;OverAbove,"Over",IF(E342&lt;UnderBelow,"Under","OK"))))</f>
        <v/>
      </c>
      <c r="F343">
        <f>IF($A$339="","",IF(F339=0,IF(F340&gt;0,"Booked while off","Off"),IF(F342&gt;OverAbove,"Over",IF(F342&lt;UnderBelow,"Under","OK"))))</f>
        <v/>
      </c>
      <c r="G343">
        <f>IF($A$339="","",IF(G339=0,IF(G340&gt;0,"Booked while off","Off"),IF(G342&gt;OverAbove,"Over",IF(G342&lt;UnderBelow,"Under","OK"))))</f>
        <v/>
      </c>
      <c r="H343">
        <f>IF($A$339="","",IF(H339=0,IF(H340&gt;0,"Booked while off","Off"),IF(H342&gt;OverAbove,"Over",IF(H342&lt;UnderBelow,"Under","OK"))))</f>
        <v/>
      </c>
      <c r="I343">
        <f>IF($A$339="","",IF(I339=0,IF(I340&gt;0,"Booked while off","Off"),IF(I342&gt;OverAbove,"Over",IF(I342&lt;UnderBelow,"Under","OK"))))</f>
        <v/>
      </c>
      <c r="J343">
        <f>IF($A$339="","",IF(J339=0,IF(J340&gt;0,"Booked while off","Off"),IF(J342&gt;OverAbove,"Over",IF(J342&lt;UnderBelow,"Under","OK"))))</f>
        <v/>
      </c>
      <c r="K343">
        <f>IF($A$339="","",IF(K339=0,IF(K340&gt;0,"Booked while off","Off"),IF(K342&gt;OverAbove,"Over",IF(K342&lt;UnderBelow,"Under","OK"))))</f>
        <v/>
      </c>
      <c r="L343">
        <f>IF($A$339="","",IF(L339=0,IF(L340&gt;0,"Booked while off","Off"),IF(L342&gt;OverAbove,"Over",IF(L342&lt;UnderBelow,"Under","OK"))))</f>
        <v/>
      </c>
      <c r="M343">
        <f>IF($A$339="","",IF(M339=0,IF(M340&gt;0,"Booked while off","Off"),IF(M342&gt;OverAbove,"Over",IF(M342&lt;UnderBelow,"Under","OK"))))</f>
        <v/>
      </c>
      <c r="N343">
        <f>IF($A$339="","",IF(N339=0,IF(N340&gt;0,"Booked while off","Off"),IF(N342&gt;OverAbove,"Over",IF(N342&lt;UnderBelow,"Under","OK"))))</f>
        <v/>
      </c>
    </row>
    <row r="344"/>
    <row r="345">
      <c r="A345" s="2">
        <f>IF(People!$A$60="","",People!$A$60)</f>
        <v/>
      </c>
      <c r="B345">
        <f>IF($A$345="","","Available")</f>
        <v/>
      </c>
      <c r="C345" s="15">
        <f>IF($A$345="","",MAX(0,People!$C$60-SUMIFS(Allocations!D$3:D$302,Allocations!$A$3:$A$302,$A$345,Allocations!$B$3:$B$302,"Time off")))</f>
        <v/>
      </c>
      <c r="D345" s="15">
        <f>IF($A$345="","",MAX(0,People!$C$60-SUMIFS(Allocations!E$3:E$302,Allocations!$A$3:$A$302,$A$345,Allocations!$B$3:$B$302,"Time off")))</f>
        <v/>
      </c>
      <c r="E345" s="15">
        <f>IF($A$345="","",MAX(0,People!$C$60-SUMIFS(Allocations!F$3:F$302,Allocations!$A$3:$A$302,$A$345,Allocations!$B$3:$B$302,"Time off")))</f>
        <v/>
      </c>
      <c r="F345" s="15">
        <f>IF($A$345="","",MAX(0,People!$C$60-SUMIFS(Allocations!G$3:G$302,Allocations!$A$3:$A$302,$A$345,Allocations!$B$3:$B$302,"Time off")))</f>
        <v/>
      </c>
      <c r="G345" s="15">
        <f>IF($A$345="","",MAX(0,People!$C$60-SUMIFS(Allocations!H$3:H$302,Allocations!$A$3:$A$302,$A$345,Allocations!$B$3:$B$302,"Time off")))</f>
        <v/>
      </c>
      <c r="H345" s="15">
        <f>IF($A$345="","",MAX(0,People!$C$60-SUMIFS(Allocations!I$3:I$302,Allocations!$A$3:$A$302,$A$345,Allocations!$B$3:$B$302,"Time off")))</f>
        <v/>
      </c>
      <c r="I345" s="15">
        <f>IF($A$345="","",MAX(0,People!$C$60-SUMIFS(Allocations!J$3:J$302,Allocations!$A$3:$A$302,$A$345,Allocations!$B$3:$B$302,"Time off")))</f>
        <v/>
      </c>
      <c r="J345" s="15">
        <f>IF($A$345="","",MAX(0,People!$C$60-SUMIFS(Allocations!K$3:K$302,Allocations!$A$3:$A$302,$A$345,Allocations!$B$3:$B$302,"Time off")))</f>
        <v/>
      </c>
      <c r="K345" s="15">
        <f>IF($A$345="","",MAX(0,People!$C$60-SUMIFS(Allocations!L$3:L$302,Allocations!$A$3:$A$302,$A$345,Allocations!$B$3:$B$302,"Time off")))</f>
        <v/>
      </c>
      <c r="L345" s="15">
        <f>IF($A$345="","",MAX(0,People!$C$60-SUMIFS(Allocations!M$3:M$302,Allocations!$A$3:$A$302,$A$345,Allocations!$B$3:$B$302,"Time off")))</f>
        <v/>
      </c>
      <c r="M345" s="15">
        <f>IF($A$345="","",MAX(0,People!$C$60-SUMIFS(Allocations!N$3:N$302,Allocations!$A$3:$A$302,$A$345,Allocations!$B$3:$B$302,"Time off")))</f>
        <v/>
      </c>
      <c r="N345" s="15">
        <f>IF($A$345="","",MAX(0,People!$C$60-SUMIFS(Allocations!O$3:O$302,Allocations!$A$3:$A$302,$A$345,Allocations!$B$3:$B$302,"Time off")))</f>
        <v/>
      </c>
    </row>
    <row r="346">
      <c r="B346">
        <f>IF($A$345="","","Allocated")</f>
        <v/>
      </c>
      <c r="C346" s="15">
        <f>IF($A$345="","",SUMIFS(Allocations!D$3:D$302,Allocations!$A$3:$A$302,$A$345)-SUMIFS(Allocations!D$3:D$302,Allocations!$A$3:$A$302,$A$345,Allocations!$B$3:$B$302,"Time off"))</f>
        <v/>
      </c>
      <c r="D346" s="15">
        <f>IF($A$345="","",SUMIFS(Allocations!E$3:E$302,Allocations!$A$3:$A$302,$A$345)-SUMIFS(Allocations!E$3:E$302,Allocations!$A$3:$A$302,$A$345,Allocations!$B$3:$B$302,"Time off"))</f>
        <v/>
      </c>
      <c r="E346" s="15">
        <f>IF($A$345="","",SUMIFS(Allocations!F$3:F$302,Allocations!$A$3:$A$302,$A$345)-SUMIFS(Allocations!F$3:F$302,Allocations!$A$3:$A$302,$A$345,Allocations!$B$3:$B$302,"Time off"))</f>
        <v/>
      </c>
      <c r="F346" s="15">
        <f>IF($A$345="","",SUMIFS(Allocations!G$3:G$302,Allocations!$A$3:$A$302,$A$345)-SUMIFS(Allocations!G$3:G$302,Allocations!$A$3:$A$302,$A$345,Allocations!$B$3:$B$302,"Time off"))</f>
        <v/>
      </c>
      <c r="G346" s="15">
        <f>IF($A$345="","",SUMIFS(Allocations!H$3:H$302,Allocations!$A$3:$A$302,$A$345)-SUMIFS(Allocations!H$3:H$302,Allocations!$A$3:$A$302,$A$345,Allocations!$B$3:$B$302,"Time off"))</f>
        <v/>
      </c>
      <c r="H346" s="15">
        <f>IF($A$345="","",SUMIFS(Allocations!I$3:I$302,Allocations!$A$3:$A$302,$A$345)-SUMIFS(Allocations!I$3:I$302,Allocations!$A$3:$A$302,$A$345,Allocations!$B$3:$B$302,"Time off"))</f>
        <v/>
      </c>
      <c r="I346" s="15">
        <f>IF($A$345="","",SUMIFS(Allocations!J$3:J$302,Allocations!$A$3:$A$302,$A$345)-SUMIFS(Allocations!J$3:J$302,Allocations!$A$3:$A$302,$A$345,Allocations!$B$3:$B$302,"Time off"))</f>
        <v/>
      </c>
      <c r="J346" s="15">
        <f>IF($A$345="","",SUMIFS(Allocations!K$3:K$302,Allocations!$A$3:$A$302,$A$345)-SUMIFS(Allocations!K$3:K$302,Allocations!$A$3:$A$302,$A$345,Allocations!$B$3:$B$302,"Time off"))</f>
        <v/>
      </c>
      <c r="K346" s="15">
        <f>IF($A$345="","",SUMIFS(Allocations!L$3:L$302,Allocations!$A$3:$A$302,$A$345)-SUMIFS(Allocations!L$3:L$302,Allocations!$A$3:$A$302,$A$345,Allocations!$B$3:$B$302,"Time off"))</f>
        <v/>
      </c>
      <c r="L346" s="15">
        <f>IF($A$345="","",SUMIFS(Allocations!M$3:M$302,Allocations!$A$3:$A$302,$A$345)-SUMIFS(Allocations!M$3:M$302,Allocations!$A$3:$A$302,$A$345,Allocations!$B$3:$B$302,"Time off"))</f>
        <v/>
      </c>
      <c r="M346" s="15">
        <f>IF($A$345="","",SUMIFS(Allocations!N$3:N$302,Allocations!$A$3:$A$302,$A$345)-SUMIFS(Allocations!N$3:N$302,Allocations!$A$3:$A$302,$A$345,Allocations!$B$3:$B$302,"Time off"))</f>
        <v/>
      </c>
      <c r="N346" s="15">
        <f>IF($A$345="","",SUMIFS(Allocations!O$3:O$302,Allocations!$A$3:$A$302,$A$345)-SUMIFS(Allocations!O$3:O$302,Allocations!$A$3:$A$302,$A$345,Allocations!$B$3:$B$302,"Time off"))</f>
        <v/>
      </c>
    </row>
    <row r="347">
      <c r="B347">
        <f>IF($A$345="","","Confirmed")</f>
        <v/>
      </c>
      <c r="C347" s="15">
        <f>IF($A$345="","",SUMIFS(Allocations!D$3:D$302,Allocations!$A$3:$A$302,$A$345,Allocations!$C$3:$C$302,"Confirmed"))</f>
        <v/>
      </c>
      <c r="D347" s="15">
        <f>IF($A$345="","",SUMIFS(Allocations!E$3:E$302,Allocations!$A$3:$A$302,$A$345,Allocations!$C$3:$C$302,"Confirmed"))</f>
        <v/>
      </c>
      <c r="E347" s="15">
        <f>IF($A$345="","",SUMIFS(Allocations!F$3:F$302,Allocations!$A$3:$A$302,$A$345,Allocations!$C$3:$C$302,"Confirmed"))</f>
        <v/>
      </c>
      <c r="F347" s="15">
        <f>IF($A$345="","",SUMIFS(Allocations!G$3:G$302,Allocations!$A$3:$A$302,$A$345,Allocations!$C$3:$C$302,"Confirmed"))</f>
        <v/>
      </c>
      <c r="G347" s="15">
        <f>IF($A$345="","",SUMIFS(Allocations!H$3:H$302,Allocations!$A$3:$A$302,$A$345,Allocations!$C$3:$C$302,"Confirmed"))</f>
        <v/>
      </c>
      <c r="H347" s="15">
        <f>IF($A$345="","",SUMIFS(Allocations!I$3:I$302,Allocations!$A$3:$A$302,$A$345,Allocations!$C$3:$C$302,"Confirmed"))</f>
        <v/>
      </c>
      <c r="I347" s="15">
        <f>IF($A$345="","",SUMIFS(Allocations!J$3:J$302,Allocations!$A$3:$A$302,$A$345,Allocations!$C$3:$C$302,"Confirmed"))</f>
        <v/>
      </c>
      <c r="J347" s="15">
        <f>IF($A$345="","",SUMIFS(Allocations!K$3:K$302,Allocations!$A$3:$A$302,$A$345,Allocations!$C$3:$C$302,"Confirmed"))</f>
        <v/>
      </c>
      <c r="K347" s="15">
        <f>IF($A$345="","",SUMIFS(Allocations!L$3:L$302,Allocations!$A$3:$A$302,$A$345,Allocations!$C$3:$C$302,"Confirmed"))</f>
        <v/>
      </c>
      <c r="L347" s="15">
        <f>IF($A$345="","",SUMIFS(Allocations!M$3:M$302,Allocations!$A$3:$A$302,$A$345,Allocations!$C$3:$C$302,"Confirmed"))</f>
        <v/>
      </c>
      <c r="M347" s="15">
        <f>IF($A$345="","",SUMIFS(Allocations!N$3:N$302,Allocations!$A$3:$A$302,$A$345,Allocations!$C$3:$C$302,"Confirmed"))</f>
        <v/>
      </c>
      <c r="N347" s="15">
        <f>IF($A$345="","",SUMIFS(Allocations!O$3:O$302,Allocations!$A$3:$A$302,$A$345,Allocations!$C$3:$C$302,"Confirmed"))</f>
        <v/>
      </c>
    </row>
    <row r="348">
      <c r="B348">
        <f>IF($A$345="","","% allocated")</f>
        <v/>
      </c>
      <c r="C348" s="16">
        <f>IF($A$345="","",IF(C345=0,"",C346/C345))</f>
        <v/>
      </c>
      <c r="D348" s="16">
        <f>IF($A$345="","",IF(D345=0,"",D346/D345))</f>
        <v/>
      </c>
      <c r="E348" s="16">
        <f>IF($A$345="","",IF(E345=0,"",E346/E345))</f>
        <v/>
      </c>
      <c r="F348" s="16">
        <f>IF($A$345="","",IF(F345=0,"",F346/F345))</f>
        <v/>
      </c>
      <c r="G348" s="16">
        <f>IF($A$345="","",IF(G345=0,"",G346/G345))</f>
        <v/>
      </c>
      <c r="H348" s="16">
        <f>IF($A$345="","",IF(H345=0,"",H346/H345))</f>
        <v/>
      </c>
      <c r="I348" s="16">
        <f>IF($A$345="","",IF(I345=0,"",I346/I345))</f>
        <v/>
      </c>
      <c r="J348" s="16">
        <f>IF($A$345="","",IF(J345=0,"",J346/J345))</f>
        <v/>
      </c>
      <c r="K348" s="16">
        <f>IF($A$345="","",IF(K345=0,"",K346/K345))</f>
        <v/>
      </c>
      <c r="L348" s="16">
        <f>IF($A$345="","",IF(L345=0,"",L346/L345))</f>
        <v/>
      </c>
      <c r="M348" s="16">
        <f>IF($A$345="","",IF(M345=0,"",M346/M345))</f>
        <v/>
      </c>
      <c r="N348" s="16">
        <f>IF($A$345="","",IF(N345=0,"",N346/N345))</f>
        <v/>
      </c>
    </row>
    <row r="349">
      <c r="B349">
        <f>IF($A$345="","","Status")</f>
        <v/>
      </c>
      <c r="C349">
        <f>IF($A$345="","",IF(C345=0,IF(C346&gt;0,"Booked while off","Off"),IF(C348&gt;OverAbove,"Over",IF(C348&lt;UnderBelow,"Under","OK"))))</f>
        <v/>
      </c>
      <c r="D349">
        <f>IF($A$345="","",IF(D345=0,IF(D346&gt;0,"Booked while off","Off"),IF(D348&gt;OverAbove,"Over",IF(D348&lt;UnderBelow,"Under","OK"))))</f>
        <v/>
      </c>
      <c r="E349">
        <f>IF($A$345="","",IF(E345=0,IF(E346&gt;0,"Booked while off","Off"),IF(E348&gt;OverAbove,"Over",IF(E348&lt;UnderBelow,"Under","OK"))))</f>
        <v/>
      </c>
      <c r="F349">
        <f>IF($A$345="","",IF(F345=0,IF(F346&gt;0,"Booked while off","Off"),IF(F348&gt;OverAbove,"Over",IF(F348&lt;UnderBelow,"Under","OK"))))</f>
        <v/>
      </c>
      <c r="G349">
        <f>IF($A$345="","",IF(G345=0,IF(G346&gt;0,"Booked while off","Off"),IF(G348&gt;OverAbove,"Over",IF(G348&lt;UnderBelow,"Under","OK"))))</f>
        <v/>
      </c>
      <c r="H349">
        <f>IF($A$345="","",IF(H345=0,IF(H346&gt;0,"Booked while off","Off"),IF(H348&gt;OverAbove,"Over",IF(H348&lt;UnderBelow,"Under","OK"))))</f>
        <v/>
      </c>
      <c r="I349">
        <f>IF($A$345="","",IF(I345=0,IF(I346&gt;0,"Booked while off","Off"),IF(I348&gt;OverAbove,"Over",IF(I348&lt;UnderBelow,"Under","OK"))))</f>
        <v/>
      </c>
      <c r="J349">
        <f>IF($A$345="","",IF(J345=0,IF(J346&gt;0,"Booked while off","Off"),IF(J348&gt;OverAbove,"Over",IF(J348&lt;UnderBelow,"Under","OK"))))</f>
        <v/>
      </c>
      <c r="K349">
        <f>IF($A$345="","",IF(K345=0,IF(K346&gt;0,"Booked while off","Off"),IF(K348&gt;OverAbove,"Over",IF(K348&lt;UnderBelow,"Under","OK"))))</f>
        <v/>
      </c>
      <c r="L349">
        <f>IF($A$345="","",IF(L345=0,IF(L346&gt;0,"Booked while off","Off"),IF(L348&gt;OverAbove,"Over",IF(L348&lt;UnderBelow,"Under","OK"))))</f>
        <v/>
      </c>
      <c r="M349">
        <f>IF($A$345="","",IF(M345=0,IF(M346&gt;0,"Booked while off","Off"),IF(M348&gt;OverAbove,"Over",IF(M348&lt;UnderBelow,"Under","OK"))))</f>
        <v/>
      </c>
      <c r="N349">
        <f>IF($A$345="","",IF(N345=0,IF(N346&gt;0,"Booked while off","Off"),IF(N348&gt;OverAbove,"Over",IF(N348&lt;UnderBelow,"Under","OK"))))</f>
        <v/>
      </c>
    </row>
    <row r="350"/>
    <row r="351">
      <c r="A351" s="2">
        <f>IF(People!$A$61="","",People!$A$61)</f>
        <v/>
      </c>
      <c r="B351">
        <f>IF($A$351="","","Available")</f>
        <v/>
      </c>
      <c r="C351" s="15">
        <f>IF($A$351="","",MAX(0,People!$C$61-SUMIFS(Allocations!D$3:D$302,Allocations!$A$3:$A$302,$A$351,Allocations!$B$3:$B$302,"Time off")))</f>
        <v/>
      </c>
      <c r="D351" s="15">
        <f>IF($A$351="","",MAX(0,People!$C$61-SUMIFS(Allocations!E$3:E$302,Allocations!$A$3:$A$302,$A$351,Allocations!$B$3:$B$302,"Time off")))</f>
        <v/>
      </c>
      <c r="E351" s="15">
        <f>IF($A$351="","",MAX(0,People!$C$61-SUMIFS(Allocations!F$3:F$302,Allocations!$A$3:$A$302,$A$351,Allocations!$B$3:$B$302,"Time off")))</f>
        <v/>
      </c>
      <c r="F351" s="15">
        <f>IF($A$351="","",MAX(0,People!$C$61-SUMIFS(Allocations!G$3:G$302,Allocations!$A$3:$A$302,$A$351,Allocations!$B$3:$B$302,"Time off")))</f>
        <v/>
      </c>
      <c r="G351" s="15">
        <f>IF($A$351="","",MAX(0,People!$C$61-SUMIFS(Allocations!H$3:H$302,Allocations!$A$3:$A$302,$A$351,Allocations!$B$3:$B$302,"Time off")))</f>
        <v/>
      </c>
      <c r="H351" s="15">
        <f>IF($A$351="","",MAX(0,People!$C$61-SUMIFS(Allocations!I$3:I$302,Allocations!$A$3:$A$302,$A$351,Allocations!$B$3:$B$302,"Time off")))</f>
        <v/>
      </c>
      <c r="I351" s="15">
        <f>IF($A$351="","",MAX(0,People!$C$61-SUMIFS(Allocations!J$3:J$302,Allocations!$A$3:$A$302,$A$351,Allocations!$B$3:$B$302,"Time off")))</f>
        <v/>
      </c>
      <c r="J351" s="15">
        <f>IF($A$351="","",MAX(0,People!$C$61-SUMIFS(Allocations!K$3:K$302,Allocations!$A$3:$A$302,$A$351,Allocations!$B$3:$B$302,"Time off")))</f>
        <v/>
      </c>
      <c r="K351" s="15">
        <f>IF($A$351="","",MAX(0,People!$C$61-SUMIFS(Allocations!L$3:L$302,Allocations!$A$3:$A$302,$A$351,Allocations!$B$3:$B$302,"Time off")))</f>
        <v/>
      </c>
      <c r="L351" s="15">
        <f>IF($A$351="","",MAX(0,People!$C$61-SUMIFS(Allocations!M$3:M$302,Allocations!$A$3:$A$302,$A$351,Allocations!$B$3:$B$302,"Time off")))</f>
        <v/>
      </c>
      <c r="M351" s="15">
        <f>IF($A$351="","",MAX(0,People!$C$61-SUMIFS(Allocations!N$3:N$302,Allocations!$A$3:$A$302,$A$351,Allocations!$B$3:$B$302,"Time off")))</f>
        <v/>
      </c>
      <c r="N351" s="15">
        <f>IF($A$351="","",MAX(0,People!$C$61-SUMIFS(Allocations!O$3:O$302,Allocations!$A$3:$A$302,$A$351,Allocations!$B$3:$B$302,"Time off")))</f>
        <v/>
      </c>
    </row>
    <row r="352">
      <c r="B352">
        <f>IF($A$351="","","Allocated")</f>
        <v/>
      </c>
      <c r="C352" s="15">
        <f>IF($A$351="","",SUMIFS(Allocations!D$3:D$302,Allocations!$A$3:$A$302,$A$351)-SUMIFS(Allocations!D$3:D$302,Allocations!$A$3:$A$302,$A$351,Allocations!$B$3:$B$302,"Time off"))</f>
        <v/>
      </c>
      <c r="D352" s="15">
        <f>IF($A$351="","",SUMIFS(Allocations!E$3:E$302,Allocations!$A$3:$A$302,$A$351)-SUMIFS(Allocations!E$3:E$302,Allocations!$A$3:$A$302,$A$351,Allocations!$B$3:$B$302,"Time off"))</f>
        <v/>
      </c>
      <c r="E352" s="15">
        <f>IF($A$351="","",SUMIFS(Allocations!F$3:F$302,Allocations!$A$3:$A$302,$A$351)-SUMIFS(Allocations!F$3:F$302,Allocations!$A$3:$A$302,$A$351,Allocations!$B$3:$B$302,"Time off"))</f>
        <v/>
      </c>
      <c r="F352" s="15">
        <f>IF($A$351="","",SUMIFS(Allocations!G$3:G$302,Allocations!$A$3:$A$302,$A$351)-SUMIFS(Allocations!G$3:G$302,Allocations!$A$3:$A$302,$A$351,Allocations!$B$3:$B$302,"Time off"))</f>
        <v/>
      </c>
      <c r="G352" s="15">
        <f>IF($A$351="","",SUMIFS(Allocations!H$3:H$302,Allocations!$A$3:$A$302,$A$351)-SUMIFS(Allocations!H$3:H$302,Allocations!$A$3:$A$302,$A$351,Allocations!$B$3:$B$302,"Time off"))</f>
        <v/>
      </c>
      <c r="H352" s="15">
        <f>IF($A$351="","",SUMIFS(Allocations!I$3:I$302,Allocations!$A$3:$A$302,$A$351)-SUMIFS(Allocations!I$3:I$302,Allocations!$A$3:$A$302,$A$351,Allocations!$B$3:$B$302,"Time off"))</f>
        <v/>
      </c>
      <c r="I352" s="15">
        <f>IF($A$351="","",SUMIFS(Allocations!J$3:J$302,Allocations!$A$3:$A$302,$A$351)-SUMIFS(Allocations!J$3:J$302,Allocations!$A$3:$A$302,$A$351,Allocations!$B$3:$B$302,"Time off"))</f>
        <v/>
      </c>
      <c r="J352" s="15">
        <f>IF($A$351="","",SUMIFS(Allocations!K$3:K$302,Allocations!$A$3:$A$302,$A$351)-SUMIFS(Allocations!K$3:K$302,Allocations!$A$3:$A$302,$A$351,Allocations!$B$3:$B$302,"Time off"))</f>
        <v/>
      </c>
      <c r="K352" s="15">
        <f>IF($A$351="","",SUMIFS(Allocations!L$3:L$302,Allocations!$A$3:$A$302,$A$351)-SUMIFS(Allocations!L$3:L$302,Allocations!$A$3:$A$302,$A$351,Allocations!$B$3:$B$302,"Time off"))</f>
        <v/>
      </c>
      <c r="L352" s="15">
        <f>IF($A$351="","",SUMIFS(Allocations!M$3:M$302,Allocations!$A$3:$A$302,$A$351)-SUMIFS(Allocations!M$3:M$302,Allocations!$A$3:$A$302,$A$351,Allocations!$B$3:$B$302,"Time off"))</f>
        <v/>
      </c>
      <c r="M352" s="15">
        <f>IF($A$351="","",SUMIFS(Allocations!N$3:N$302,Allocations!$A$3:$A$302,$A$351)-SUMIFS(Allocations!N$3:N$302,Allocations!$A$3:$A$302,$A$351,Allocations!$B$3:$B$302,"Time off"))</f>
        <v/>
      </c>
      <c r="N352" s="15">
        <f>IF($A$351="","",SUMIFS(Allocations!O$3:O$302,Allocations!$A$3:$A$302,$A$351)-SUMIFS(Allocations!O$3:O$302,Allocations!$A$3:$A$302,$A$351,Allocations!$B$3:$B$302,"Time off"))</f>
        <v/>
      </c>
    </row>
    <row r="353">
      <c r="B353">
        <f>IF($A$351="","","Confirmed")</f>
        <v/>
      </c>
      <c r="C353" s="15">
        <f>IF($A$351="","",SUMIFS(Allocations!D$3:D$302,Allocations!$A$3:$A$302,$A$351,Allocations!$C$3:$C$302,"Confirmed"))</f>
        <v/>
      </c>
      <c r="D353" s="15">
        <f>IF($A$351="","",SUMIFS(Allocations!E$3:E$302,Allocations!$A$3:$A$302,$A$351,Allocations!$C$3:$C$302,"Confirmed"))</f>
        <v/>
      </c>
      <c r="E353" s="15">
        <f>IF($A$351="","",SUMIFS(Allocations!F$3:F$302,Allocations!$A$3:$A$302,$A$351,Allocations!$C$3:$C$302,"Confirmed"))</f>
        <v/>
      </c>
      <c r="F353" s="15">
        <f>IF($A$351="","",SUMIFS(Allocations!G$3:G$302,Allocations!$A$3:$A$302,$A$351,Allocations!$C$3:$C$302,"Confirmed"))</f>
        <v/>
      </c>
      <c r="G353" s="15">
        <f>IF($A$351="","",SUMIFS(Allocations!H$3:H$302,Allocations!$A$3:$A$302,$A$351,Allocations!$C$3:$C$302,"Confirmed"))</f>
        <v/>
      </c>
      <c r="H353" s="15">
        <f>IF($A$351="","",SUMIFS(Allocations!I$3:I$302,Allocations!$A$3:$A$302,$A$351,Allocations!$C$3:$C$302,"Confirmed"))</f>
        <v/>
      </c>
      <c r="I353" s="15">
        <f>IF($A$351="","",SUMIFS(Allocations!J$3:J$302,Allocations!$A$3:$A$302,$A$351,Allocations!$C$3:$C$302,"Confirmed"))</f>
        <v/>
      </c>
      <c r="J353" s="15">
        <f>IF($A$351="","",SUMIFS(Allocations!K$3:K$302,Allocations!$A$3:$A$302,$A$351,Allocations!$C$3:$C$302,"Confirmed"))</f>
        <v/>
      </c>
      <c r="K353" s="15">
        <f>IF($A$351="","",SUMIFS(Allocations!L$3:L$302,Allocations!$A$3:$A$302,$A$351,Allocations!$C$3:$C$302,"Confirmed"))</f>
        <v/>
      </c>
      <c r="L353" s="15">
        <f>IF($A$351="","",SUMIFS(Allocations!M$3:M$302,Allocations!$A$3:$A$302,$A$351,Allocations!$C$3:$C$302,"Confirmed"))</f>
        <v/>
      </c>
      <c r="M353" s="15">
        <f>IF($A$351="","",SUMIFS(Allocations!N$3:N$302,Allocations!$A$3:$A$302,$A$351,Allocations!$C$3:$C$302,"Confirmed"))</f>
        <v/>
      </c>
      <c r="N353" s="15">
        <f>IF($A$351="","",SUMIFS(Allocations!O$3:O$302,Allocations!$A$3:$A$302,$A$351,Allocations!$C$3:$C$302,"Confirmed"))</f>
        <v/>
      </c>
    </row>
    <row r="354">
      <c r="B354">
        <f>IF($A$351="","","% allocated")</f>
        <v/>
      </c>
      <c r="C354" s="16">
        <f>IF($A$351="","",IF(C351=0,"",C352/C351))</f>
        <v/>
      </c>
      <c r="D354" s="16">
        <f>IF($A$351="","",IF(D351=0,"",D352/D351))</f>
        <v/>
      </c>
      <c r="E354" s="16">
        <f>IF($A$351="","",IF(E351=0,"",E352/E351))</f>
        <v/>
      </c>
      <c r="F354" s="16">
        <f>IF($A$351="","",IF(F351=0,"",F352/F351))</f>
        <v/>
      </c>
      <c r="G354" s="16">
        <f>IF($A$351="","",IF(G351=0,"",G352/G351))</f>
        <v/>
      </c>
      <c r="H354" s="16">
        <f>IF($A$351="","",IF(H351=0,"",H352/H351))</f>
        <v/>
      </c>
      <c r="I354" s="16">
        <f>IF($A$351="","",IF(I351=0,"",I352/I351))</f>
        <v/>
      </c>
      <c r="J354" s="16">
        <f>IF($A$351="","",IF(J351=0,"",J352/J351))</f>
        <v/>
      </c>
      <c r="K354" s="16">
        <f>IF($A$351="","",IF(K351=0,"",K352/K351))</f>
        <v/>
      </c>
      <c r="L354" s="16">
        <f>IF($A$351="","",IF(L351=0,"",L352/L351))</f>
        <v/>
      </c>
      <c r="M354" s="16">
        <f>IF($A$351="","",IF(M351=0,"",M352/M351))</f>
        <v/>
      </c>
      <c r="N354" s="16">
        <f>IF($A$351="","",IF(N351=0,"",N352/N351))</f>
        <v/>
      </c>
    </row>
    <row r="355">
      <c r="B355">
        <f>IF($A$351="","","Status")</f>
        <v/>
      </c>
      <c r="C355">
        <f>IF($A$351="","",IF(C351=0,IF(C352&gt;0,"Booked while off","Off"),IF(C354&gt;OverAbove,"Over",IF(C354&lt;UnderBelow,"Under","OK"))))</f>
        <v/>
      </c>
      <c r="D355">
        <f>IF($A$351="","",IF(D351=0,IF(D352&gt;0,"Booked while off","Off"),IF(D354&gt;OverAbove,"Over",IF(D354&lt;UnderBelow,"Under","OK"))))</f>
        <v/>
      </c>
      <c r="E355">
        <f>IF($A$351="","",IF(E351=0,IF(E352&gt;0,"Booked while off","Off"),IF(E354&gt;OverAbove,"Over",IF(E354&lt;UnderBelow,"Under","OK"))))</f>
        <v/>
      </c>
      <c r="F355">
        <f>IF($A$351="","",IF(F351=0,IF(F352&gt;0,"Booked while off","Off"),IF(F354&gt;OverAbove,"Over",IF(F354&lt;UnderBelow,"Under","OK"))))</f>
        <v/>
      </c>
      <c r="G355">
        <f>IF($A$351="","",IF(G351=0,IF(G352&gt;0,"Booked while off","Off"),IF(G354&gt;OverAbove,"Over",IF(G354&lt;UnderBelow,"Under","OK"))))</f>
        <v/>
      </c>
      <c r="H355">
        <f>IF($A$351="","",IF(H351=0,IF(H352&gt;0,"Booked while off","Off"),IF(H354&gt;OverAbove,"Over",IF(H354&lt;UnderBelow,"Under","OK"))))</f>
        <v/>
      </c>
      <c r="I355">
        <f>IF($A$351="","",IF(I351=0,IF(I352&gt;0,"Booked while off","Off"),IF(I354&gt;OverAbove,"Over",IF(I354&lt;UnderBelow,"Under","OK"))))</f>
        <v/>
      </c>
      <c r="J355">
        <f>IF($A$351="","",IF(J351=0,IF(J352&gt;0,"Booked while off","Off"),IF(J354&gt;OverAbove,"Over",IF(J354&lt;UnderBelow,"Under","OK"))))</f>
        <v/>
      </c>
      <c r="K355">
        <f>IF($A$351="","",IF(K351=0,IF(K352&gt;0,"Booked while off","Off"),IF(K354&gt;OverAbove,"Over",IF(K354&lt;UnderBelow,"Under","OK"))))</f>
        <v/>
      </c>
      <c r="L355">
        <f>IF($A$351="","",IF(L351=0,IF(L352&gt;0,"Booked while off","Off"),IF(L354&gt;OverAbove,"Over",IF(L354&lt;UnderBelow,"Under","OK"))))</f>
        <v/>
      </c>
      <c r="M355">
        <f>IF($A$351="","",IF(M351=0,IF(M352&gt;0,"Booked while off","Off"),IF(M354&gt;OverAbove,"Over",IF(M354&lt;UnderBelow,"Under","OK"))))</f>
        <v/>
      </c>
      <c r="N355">
        <f>IF($A$351="","",IF(N351=0,IF(N352&gt;0,"Booked while off","Off"),IF(N354&gt;OverAbove,"Over",IF(N354&lt;UnderBelow,"Under","OK"))))</f>
        <v/>
      </c>
    </row>
    <row r="356"/>
    <row r="357">
      <c r="A357" s="2">
        <f>IF(People!$A$62="","",People!$A$62)</f>
        <v/>
      </c>
      <c r="B357">
        <f>IF($A$357="","","Available")</f>
        <v/>
      </c>
      <c r="C357" s="15">
        <f>IF($A$357="","",MAX(0,People!$C$62-SUMIFS(Allocations!D$3:D$302,Allocations!$A$3:$A$302,$A$357,Allocations!$B$3:$B$302,"Time off")))</f>
        <v/>
      </c>
      <c r="D357" s="15">
        <f>IF($A$357="","",MAX(0,People!$C$62-SUMIFS(Allocations!E$3:E$302,Allocations!$A$3:$A$302,$A$357,Allocations!$B$3:$B$302,"Time off")))</f>
        <v/>
      </c>
      <c r="E357" s="15">
        <f>IF($A$357="","",MAX(0,People!$C$62-SUMIFS(Allocations!F$3:F$302,Allocations!$A$3:$A$302,$A$357,Allocations!$B$3:$B$302,"Time off")))</f>
        <v/>
      </c>
      <c r="F357" s="15">
        <f>IF($A$357="","",MAX(0,People!$C$62-SUMIFS(Allocations!G$3:G$302,Allocations!$A$3:$A$302,$A$357,Allocations!$B$3:$B$302,"Time off")))</f>
        <v/>
      </c>
      <c r="G357" s="15">
        <f>IF($A$357="","",MAX(0,People!$C$62-SUMIFS(Allocations!H$3:H$302,Allocations!$A$3:$A$302,$A$357,Allocations!$B$3:$B$302,"Time off")))</f>
        <v/>
      </c>
      <c r="H357" s="15">
        <f>IF($A$357="","",MAX(0,People!$C$62-SUMIFS(Allocations!I$3:I$302,Allocations!$A$3:$A$302,$A$357,Allocations!$B$3:$B$302,"Time off")))</f>
        <v/>
      </c>
      <c r="I357" s="15">
        <f>IF($A$357="","",MAX(0,People!$C$62-SUMIFS(Allocations!J$3:J$302,Allocations!$A$3:$A$302,$A$357,Allocations!$B$3:$B$302,"Time off")))</f>
        <v/>
      </c>
      <c r="J357" s="15">
        <f>IF($A$357="","",MAX(0,People!$C$62-SUMIFS(Allocations!K$3:K$302,Allocations!$A$3:$A$302,$A$357,Allocations!$B$3:$B$302,"Time off")))</f>
        <v/>
      </c>
      <c r="K357" s="15">
        <f>IF($A$357="","",MAX(0,People!$C$62-SUMIFS(Allocations!L$3:L$302,Allocations!$A$3:$A$302,$A$357,Allocations!$B$3:$B$302,"Time off")))</f>
        <v/>
      </c>
      <c r="L357" s="15">
        <f>IF($A$357="","",MAX(0,People!$C$62-SUMIFS(Allocations!M$3:M$302,Allocations!$A$3:$A$302,$A$357,Allocations!$B$3:$B$302,"Time off")))</f>
        <v/>
      </c>
      <c r="M357" s="15">
        <f>IF($A$357="","",MAX(0,People!$C$62-SUMIFS(Allocations!N$3:N$302,Allocations!$A$3:$A$302,$A$357,Allocations!$B$3:$B$302,"Time off")))</f>
        <v/>
      </c>
      <c r="N357" s="15">
        <f>IF($A$357="","",MAX(0,People!$C$62-SUMIFS(Allocations!O$3:O$302,Allocations!$A$3:$A$302,$A$357,Allocations!$B$3:$B$302,"Time off")))</f>
        <v/>
      </c>
    </row>
    <row r="358">
      <c r="B358">
        <f>IF($A$357="","","Allocated")</f>
        <v/>
      </c>
      <c r="C358" s="15">
        <f>IF($A$357="","",SUMIFS(Allocations!D$3:D$302,Allocations!$A$3:$A$302,$A$357)-SUMIFS(Allocations!D$3:D$302,Allocations!$A$3:$A$302,$A$357,Allocations!$B$3:$B$302,"Time off"))</f>
        <v/>
      </c>
      <c r="D358" s="15">
        <f>IF($A$357="","",SUMIFS(Allocations!E$3:E$302,Allocations!$A$3:$A$302,$A$357)-SUMIFS(Allocations!E$3:E$302,Allocations!$A$3:$A$302,$A$357,Allocations!$B$3:$B$302,"Time off"))</f>
        <v/>
      </c>
      <c r="E358" s="15">
        <f>IF($A$357="","",SUMIFS(Allocations!F$3:F$302,Allocations!$A$3:$A$302,$A$357)-SUMIFS(Allocations!F$3:F$302,Allocations!$A$3:$A$302,$A$357,Allocations!$B$3:$B$302,"Time off"))</f>
        <v/>
      </c>
      <c r="F358" s="15">
        <f>IF($A$357="","",SUMIFS(Allocations!G$3:G$302,Allocations!$A$3:$A$302,$A$357)-SUMIFS(Allocations!G$3:G$302,Allocations!$A$3:$A$302,$A$357,Allocations!$B$3:$B$302,"Time off"))</f>
        <v/>
      </c>
      <c r="G358" s="15">
        <f>IF($A$357="","",SUMIFS(Allocations!H$3:H$302,Allocations!$A$3:$A$302,$A$357)-SUMIFS(Allocations!H$3:H$302,Allocations!$A$3:$A$302,$A$357,Allocations!$B$3:$B$302,"Time off"))</f>
        <v/>
      </c>
      <c r="H358" s="15">
        <f>IF($A$357="","",SUMIFS(Allocations!I$3:I$302,Allocations!$A$3:$A$302,$A$357)-SUMIFS(Allocations!I$3:I$302,Allocations!$A$3:$A$302,$A$357,Allocations!$B$3:$B$302,"Time off"))</f>
        <v/>
      </c>
      <c r="I358" s="15">
        <f>IF($A$357="","",SUMIFS(Allocations!J$3:J$302,Allocations!$A$3:$A$302,$A$357)-SUMIFS(Allocations!J$3:J$302,Allocations!$A$3:$A$302,$A$357,Allocations!$B$3:$B$302,"Time off"))</f>
        <v/>
      </c>
      <c r="J358" s="15">
        <f>IF($A$357="","",SUMIFS(Allocations!K$3:K$302,Allocations!$A$3:$A$302,$A$357)-SUMIFS(Allocations!K$3:K$302,Allocations!$A$3:$A$302,$A$357,Allocations!$B$3:$B$302,"Time off"))</f>
        <v/>
      </c>
      <c r="K358" s="15">
        <f>IF($A$357="","",SUMIFS(Allocations!L$3:L$302,Allocations!$A$3:$A$302,$A$357)-SUMIFS(Allocations!L$3:L$302,Allocations!$A$3:$A$302,$A$357,Allocations!$B$3:$B$302,"Time off"))</f>
        <v/>
      </c>
      <c r="L358" s="15">
        <f>IF($A$357="","",SUMIFS(Allocations!M$3:M$302,Allocations!$A$3:$A$302,$A$357)-SUMIFS(Allocations!M$3:M$302,Allocations!$A$3:$A$302,$A$357,Allocations!$B$3:$B$302,"Time off"))</f>
        <v/>
      </c>
      <c r="M358" s="15">
        <f>IF($A$357="","",SUMIFS(Allocations!N$3:N$302,Allocations!$A$3:$A$302,$A$357)-SUMIFS(Allocations!N$3:N$302,Allocations!$A$3:$A$302,$A$357,Allocations!$B$3:$B$302,"Time off"))</f>
        <v/>
      </c>
      <c r="N358" s="15">
        <f>IF($A$357="","",SUMIFS(Allocations!O$3:O$302,Allocations!$A$3:$A$302,$A$357)-SUMIFS(Allocations!O$3:O$302,Allocations!$A$3:$A$302,$A$357,Allocations!$B$3:$B$302,"Time off"))</f>
        <v/>
      </c>
    </row>
    <row r="359">
      <c r="B359">
        <f>IF($A$357="","","Confirmed")</f>
        <v/>
      </c>
      <c r="C359" s="15">
        <f>IF($A$357="","",SUMIFS(Allocations!D$3:D$302,Allocations!$A$3:$A$302,$A$357,Allocations!$C$3:$C$302,"Confirmed"))</f>
        <v/>
      </c>
      <c r="D359" s="15">
        <f>IF($A$357="","",SUMIFS(Allocations!E$3:E$302,Allocations!$A$3:$A$302,$A$357,Allocations!$C$3:$C$302,"Confirmed"))</f>
        <v/>
      </c>
      <c r="E359" s="15">
        <f>IF($A$357="","",SUMIFS(Allocations!F$3:F$302,Allocations!$A$3:$A$302,$A$357,Allocations!$C$3:$C$302,"Confirmed"))</f>
        <v/>
      </c>
      <c r="F359" s="15">
        <f>IF($A$357="","",SUMIFS(Allocations!G$3:G$302,Allocations!$A$3:$A$302,$A$357,Allocations!$C$3:$C$302,"Confirmed"))</f>
        <v/>
      </c>
      <c r="G359" s="15">
        <f>IF($A$357="","",SUMIFS(Allocations!H$3:H$302,Allocations!$A$3:$A$302,$A$357,Allocations!$C$3:$C$302,"Confirmed"))</f>
        <v/>
      </c>
      <c r="H359" s="15">
        <f>IF($A$357="","",SUMIFS(Allocations!I$3:I$302,Allocations!$A$3:$A$302,$A$357,Allocations!$C$3:$C$302,"Confirmed"))</f>
        <v/>
      </c>
      <c r="I359" s="15">
        <f>IF($A$357="","",SUMIFS(Allocations!J$3:J$302,Allocations!$A$3:$A$302,$A$357,Allocations!$C$3:$C$302,"Confirmed"))</f>
        <v/>
      </c>
      <c r="J359" s="15">
        <f>IF($A$357="","",SUMIFS(Allocations!K$3:K$302,Allocations!$A$3:$A$302,$A$357,Allocations!$C$3:$C$302,"Confirmed"))</f>
        <v/>
      </c>
      <c r="K359" s="15">
        <f>IF($A$357="","",SUMIFS(Allocations!L$3:L$302,Allocations!$A$3:$A$302,$A$357,Allocations!$C$3:$C$302,"Confirmed"))</f>
        <v/>
      </c>
      <c r="L359" s="15">
        <f>IF($A$357="","",SUMIFS(Allocations!M$3:M$302,Allocations!$A$3:$A$302,$A$357,Allocations!$C$3:$C$302,"Confirmed"))</f>
        <v/>
      </c>
      <c r="M359" s="15">
        <f>IF($A$357="","",SUMIFS(Allocations!N$3:N$302,Allocations!$A$3:$A$302,$A$357,Allocations!$C$3:$C$302,"Confirmed"))</f>
        <v/>
      </c>
      <c r="N359" s="15">
        <f>IF($A$357="","",SUMIFS(Allocations!O$3:O$302,Allocations!$A$3:$A$302,$A$357,Allocations!$C$3:$C$302,"Confirmed"))</f>
        <v/>
      </c>
    </row>
    <row r="360">
      <c r="B360">
        <f>IF($A$357="","","% allocated")</f>
        <v/>
      </c>
      <c r="C360" s="16">
        <f>IF($A$357="","",IF(C357=0,"",C358/C357))</f>
        <v/>
      </c>
      <c r="D360" s="16">
        <f>IF($A$357="","",IF(D357=0,"",D358/D357))</f>
        <v/>
      </c>
      <c r="E360" s="16">
        <f>IF($A$357="","",IF(E357=0,"",E358/E357))</f>
        <v/>
      </c>
      <c r="F360" s="16">
        <f>IF($A$357="","",IF(F357=0,"",F358/F357))</f>
        <v/>
      </c>
      <c r="G360" s="16">
        <f>IF($A$357="","",IF(G357=0,"",G358/G357))</f>
        <v/>
      </c>
      <c r="H360" s="16">
        <f>IF($A$357="","",IF(H357=0,"",H358/H357))</f>
        <v/>
      </c>
      <c r="I360" s="16">
        <f>IF($A$357="","",IF(I357=0,"",I358/I357))</f>
        <v/>
      </c>
      <c r="J360" s="16">
        <f>IF($A$357="","",IF(J357=0,"",J358/J357))</f>
        <v/>
      </c>
      <c r="K360" s="16">
        <f>IF($A$357="","",IF(K357=0,"",K358/K357))</f>
        <v/>
      </c>
      <c r="L360" s="16">
        <f>IF($A$357="","",IF(L357=0,"",L358/L357))</f>
        <v/>
      </c>
      <c r="M360" s="16">
        <f>IF($A$357="","",IF(M357=0,"",M358/M357))</f>
        <v/>
      </c>
      <c r="N360" s="16">
        <f>IF($A$357="","",IF(N357=0,"",N358/N357))</f>
        <v/>
      </c>
    </row>
    <row r="361">
      <c r="B361">
        <f>IF($A$357="","","Status")</f>
        <v/>
      </c>
      <c r="C361">
        <f>IF($A$357="","",IF(C357=0,IF(C358&gt;0,"Booked while off","Off"),IF(C360&gt;OverAbove,"Over",IF(C360&lt;UnderBelow,"Under","OK"))))</f>
        <v/>
      </c>
      <c r="D361">
        <f>IF($A$357="","",IF(D357=0,IF(D358&gt;0,"Booked while off","Off"),IF(D360&gt;OverAbove,"Over",IF(D360&lt;UnderBelow,"Under","OK"))))</f>
        <v/>
      </c>
      <c r="E361">
        <f>IF($A$357="","",IF(E357=0,IF(E358&gt;0,"Booked while off","Off"),IF(E360&gt;OverAbove,"Over",IF(E360&lt;UnderBelow,"Under","OK"))))</f>
        <v/>
      </c>
      <c r="F361">
        <f>IF($A$357="","",IF(F357=0,IF(F358&gt;0,"Booked while off","Off"),IF(F360&gt;OverAbove,"Over",IF(F360&lt;UnderBelow,"Under","OK"))))</f>
        <v/>
      </c>
      <c r="G361">
        <f>IF($A$357="","",IF(G357=0,IF(G358&gt;0,"Booked while off","Off"),IF(G360&gt;OverAbove,"Over",IF(G360&lt;UnderBelow,"Under","OK"))))</f>
        <v/>
      </c>
      <c r="H361">
        <f>IF($A$357="","",IF(H357=0,IF(H358&gt;0,"Booked while off","Off"),IF(H360&gt;OverAbove,"Over",IF(H360&lt;UnderBelow,"Under","OK"))))</f>
        <v/>
      </c>
      <c r="I361">
        <f>IF($A$357="","",IF(I357=0,IF(I358&gt;0,"Booked while off","Off"),IF(I360&gt;OverAbove,"Over",IF(I360&lt;UnderBelow,"Under","OK"))))</f>
        <v/>
      </c>
      <c r="J361">
        <f>IF($A$357="","",IF(J357=0,IF(J358&gt;0,"Booked while off","Off"),IF(J360&gt;OverAbove,"Over",IF(J360&lt;UnderBelow,"Under","OK"))))</f>
        <v/>
      </c>
      <c r="K361">
        <f>IF($A$357="","",IF(K357=0,IF(K358&gt;0,"Booked while off","Off"),IF(K360&gt;OverAbove,"Over",IF(K360&lt;UnderBelow,"Under","OK"))))</f>
        <v/>
      </c>
      <c r="L361">
        <f>IF($A$357="","",IF(L357=0,IF(L358&gt;0,"Booked while off","Off"),IF(L360&gt;OverAbove,"Over",IF(L360&lt;UnderBelow,"Under","OK"))))</f>
        <v/>
      </c>
      <c r="M361">
        <f>IF($A$357="","",IF(M357=0,IF(M358&gt;0,"Booked while off","Off"),IF(M360&gt;OverAbove,"Over",IF(M360&lt;UnderBelow,"Under","OK"))))</f>
        <v/>
      </c>
      <c r="N361">
        <f>IF($A$357="","",IF(N357=0,IF(N358&gt;0,"Booked while off","Off"),IF(N360&gt;OverAbove,"Over",IF(N360&lt;UnderBelow,"Under","OK"))))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conditionalFormatting sqref="C3:N362">
    <cfRule type="expression" priority="1" dxfId="0" stopIfTrue="0">
      <formula>C3="Over"</formula>
    </cfRule>
    <cfRule type="expression" priority="2" dxfId="1" stopIfTrue="0">
      <formula>C3="Booked while off"</formula>
    </cfRule>
    <cfRule type="expression" priority="3" dxfId="2" stopIfTrue="0">
      <formula>C3="Under"</formula>
    </cfRule>
    <cfRule type="expression" priority="4" dxfId="3" stopIfTrue="0">
      <formula>C3="Off"</formula>
    </cfRule>
  </conditionalFormatting>
  <pageMargins left="0.75" right="0.75" top="1" bottom="1" header="0.5" footer="0.5"/>
  <pageSetup orientation="landscape" fitToHeight="0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N48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30" customWidth="1" min="2" max="2"/>
  </cols>
  <sheetData>
    <row r="1">
      <c r="A1" s="5" t="inlineStr">
        <is>
          <t>Project load: hours by project and week</t>
        </is>
      </c>
    </row>
    <row r="2">
      <c r="A2" s="10" t="inlineStr">
        <is>
          <t>Project</t>
        </is>
      </c>
      <c r="B2" s="10" t="inlineStr">
        <is>
          <t>Status</t>
        </is>
      </c>
      <c r="C2" s="13">
        <f>StartWeek+0</f>
        <v/>
      </c>
      <c r="D2" s="13">
        <f>StartWeek+7</f>
        <v/>
      </c>
      <c r="E2" s="13">
        <f>StartWeek+14</f>
        <v/>
      </c>
      <c r="F2" s="13">
        <f>StartWeek+21</f>
        <v/>
      </c>
      <c r="G2" s="13">
        <f>StartWeek+28</f>
        <v/>
      </c>
      <c r="H2" s="13">
        <f>StartWeek+35</f>
        <v/>
      </c>
      <c r="I2" s="13">
        <f>StartWeek+42</f>
        <v/>
      </c>
      <c r="J2" s="13">
        <f>StartWeek+49</f>
        <v/>
      </c>
      <c r="K2" s="13">
        <f>StartWeek+56</f>
        <v/>
      </c>
      <c r="L2" s="13">
        <f>StartWeek+63</f>
        <v/>
      </c>
      <c r="M2" s="13">
        <f>StartWeek+70</f>
        <v/>
      </c>
      <c r="N2" s="13">
        <f>StartWeek+77</f>
        <v/>
      </c>
    </row>
    <row r="3">
      <c r="A3">
        <f>IF(Projects!$A3="","",Projects!$A3)</f>
        <v/>
      </c>
      <c r="B3">
        <f>IF(Projects!$A3="","",IF(Projects!$C3="","",Projects!$C3))</f>
        <v/>
      </c>
      <c r="C3" s="15">
        <f>IF($A3="","",SUMIFS(Allocations!D$3:D$302,Allocations!$B$3:$B$302,$A3))</f>
        <v/>
      </c>
      <c r="D3" s="15">
        <f>IF($A3="","",SUMIFS(Allocations!E$3:E$302,Allocations!$B$3:$B$302,$A3))</f>
        <v/>
      </c>
      <c r="E3" s="15">
        <f>IF($A3="","",SUMIFS(Allocations!F$3:F$302,Allocations!$B$3:$B$302,$A3))</f>
        <v/>
      </c>
      <c r="F3" s="15">
        <f>IF($A3="","",SUMIFS(Allocations!G$3:G$302,Allocations!$B$3:$B$302,$A3))</f>
        <v/>
      </c>
      <c r="G3" s="15">
        <f>IF($A3="","",SUMIFS(Allocations!H$3:H$302,Allocations!$B$3:$B$302,$A3))</f>
        <v/>
      </c>
      <c r="H3" s="15">
        <f>IF($A3="","",SUMIFS(Allocations!I$3:I$302,Allocations!$B$3:$B$302,$A3))</f>
        <v/>
      </c>
      <c r="I3" s="15">
        <f>IF($A3="","",SUMIFS(Allocations!J$3:J$302,Allocations!$B$3:$B$302,$A3))</f>
        <v/>
      </c>
      <c r="J3" s="15">
        <f>IF($A3="","",SUMIFS(Allocations!K$3:K$302,Allocations!$B$3:$B$302,$A3))</f>
        <v/>
      </c>
      <c r="K3" s="15">
        <f>IF($A3="","",SUMIFS(Allocations!L$3:L$302,Allocations!$B$3:$B$302,$A3))</f>
        <v/>
      </c>
      <c r="L3" s="15">
        <f>IF($A3="","",SUMIFS(Allocations!M$3:M$302,Allocations!$B$3:$B$302,$A3))</f>
        <v/>
      </c>
      <c r="M3" s="15">
        <f>IF($A3="","",SUMIFS(Allocations!N$3:N$302,Allocations!$B$3:$B$302,$A3))</f>
        <v/>
      </c>
      <c r="N3" s="15">
        <f>IF($A3="","",SUMIFS(Allocations!O$3:O$302,Allocations!$B$3:$B$302,$A3))</f>
        <v/>
      </c>
    </row>
    <row r="4">
      <c r="A4">
        <f>IF(Projects!$A4="","",Projects!$A4)</f>
        <v/>
      </c>
      <c r="B4">
        <f>IF(Projects!$A4="","",IF(Projects!$C4="","",Projects!$C4))</f>
        <v/>
      </c>
      <c r="C4" s="15">
        <f>IF($A4="","",SUMIFS(Allocations!D$3:D$302,Allocations!$B$3:$B$302,$A4))</f>
        <v/>
      </c>
      <c r="D4" s="15">
        <f>IF($A4="","",SUMIFS(Allocations!E$3:E$302,Allocations!$B$3:$B$302,$A4))</f>
        <v/>
      </c>
      <c r="E4" s="15">
        <f>IF($A4="","",SUMIFS(Allocations!F$3:F$302,Allocations!$B$3:$B$302,$A4))</f>
        <v/>
      </c>
      <c r="F4" s="15">
        <f>IF($A4="","",SUMIFS(Allocations!G$3:G$302,Allocations!$B$3:$B$302,$A4))</f>
        <v/>
      </c>
      <c r="G4" s="15">
        <f>IF($A4="","",SUMIFS(Allocations!H$3:H$302,Allocations!$B$3:$B$302,$A4))</f>
        <v/>
      </c>
      <c r="H4" s="15">
        <f>IF($A4="","",SUMIFS(Allocations!I$3:I$302,Allocations!$B$3:$B$302,$A4))</f>
        <v/>
      </c>
      <c r="I4" s="15">
        <f>IF($A4="","",SUMIFS(Allocations!J$3:J$302,Allocations!$B$3:$B$302,$A4))</f>
        <v/>
      </c>
      <c r="J4" s="15">
        <f>IF($A4="","",SUMIFS(Allocations!K$3:K$302,Allocations!$B$3:$B$302,$A4))</f>
        <v/>
      </c>
      <c r="K4" s="15">
        <f>IF($A4="","",SUMIFS(Allocations!L$3:L$302,Allocations!$B$3:$B$302,$A4))</f>
        <v/>
      </c>
      <c r="L4" s="15">
        <f>IF($A4="","",SUMIFS(Allocations!M$3:M$302,Allocations!$B$3:$B$302,$A4))</f>
        <v/>
      </c>
      <c r="M4" s="15">
        <f>IF($A4="","",SUMIFS(Allocations!N$3:N$302,Allocations!$B$3:$B$302,$A4))</f>
        <v/>
      </c>
      <c r="N4" s="15">
        <f>IF($A4="","",SUMIFS(Allocations!O$3:O$302,Allocations!$B$3:$B$302,$A4))</f>
        <v/>
      </c>
    </row>
    <row r="5">
      <c r="A5">
        <f>IF(Projects!$A5="","",Projects!$A5)</f>
        <v/>
      </c>
      <c r="B5">
        <f>IF(Projects!$A5="","",IF(Projects!$C5="","",Projects!$C5))</f>
        <v/>
      </c>
      <c r="C5" s="15">
        <f>IF($A5="","",SUMIFS(Allocations!D$3:D$302,Allocations!$B$3:$B$302,$A5))</f>
        <v/>
      </c>
      <c r="D5" s="15">
        <f>IF($A5="","",SUMIFS(Allocations!E$3:E$302,Allocations!$B$3:$B$302,$A5))</f>
        <v/>
      </c>
      <c r="E5" s="15">
        <f>IF($A5="","",SUMIFS(Allocations!F$3:F$302,Allocations!$B$3:$B$302,$A5))</f>
        <v/>
      </c>
      <c r="F5" s="15">
        <f>IF($A5="","",SUMIFS(Allocations!G$3:G$302,Allocations!$B$3:$B$302,$A5))</f>
        <v/>
      </c>
      <c r="G5" s="15">
        <f>IF($A5="","",SUMIFS(Allocations!H$3:H$302,Allocations!$B$3:$B$302,$A5))</f>
        <v/>
      </c>
      <c r="H5" s="15">
        <f>IF($A5="","",SUMIFS(Allocations!I$3:I$302,Allocations!$B$3:$B$302,$A5))</f>
        <v/>
      </c>
      <c r="I5" s="15">
        <f>IF($A5="","",SUMIFS(Allocations!J$3:J$302,Allocations!$B$3:$B$302,$A5))</f>
        <v/>
      </c>
      <c r="J5" s="15">
        <f>IF($A5="","",SUMIFS(Allocations!K$3:K$302,Allocations!$B$3:$B$302,$A5))</f>
        <v/>
      </c>
      <c r="K5" s="15">
        <f>IF($A5="","",SUMIFS(Allocations!L$3:L$302,Allocations!$B$3:$B$302,$A5))</f>
        <v/>
      </c>
      <c r="L5" s="15">
        <f>IF($A5="","",SUMIFS(Allocations!M$3:M$302,Allocations!$B$3:$B$302,$A5))</f>
        <v/>
      </c>
      <c r="M5" s="15">
        <f>IF($A5="","",SUMIFS(Allocations!N$3:N$302,Allocations!$B$3:$B$302,$A5))</f>
        <v/>
      </c>
      <c r="N5" s="15">
        <f>IF($A5="","",SUMIFS(Allocations!O$3:O$302,Allocations!$B$3:$B$302,$A5))</f>
        <v/>
      </c>
    </row>
    <row r="6">
      <c r="A6">
        <f>IF(Projects!$A6="","",Projects!$A6)</f>
        <v/>
      </c>
      <c r="B6">
        <f>IF(Projects!$A6="","",IF(Projects!$C6="","",Projects!$C6))</f>
        <v/>
      </c>
      <c r="C6" s="15">
        <f>IF($A6="","",SUMIFS(Allocations!D$3:D$302,Allocations!$B$3:$B$302,$A6))</f>
        <v/>
      </c>
      <c r="D6" s="15">
        <f>IF($A6="","",SUMIFS(Allocations!E$3:E$302,Allocations!$B$3:$B$302,$A6))</f>
        <v/>
      </c>
      <c r="E6" s="15">
        <f>IF($A6="","",SUMIFS(Allocations!F$3:F$302,Allocations!$B$3:$B$302,$A6))</f>
        <v/>
      </c>
      <c r="F6" s="15">
        <f>IF($A6="","",SUMIFS(Allocations!G$3:G$302,Allocations!$B$3:$B$302,$A6))</f>
        <v/>
      </c>
      <c r="G6" s="15">
        <f>IF($A6="","",SUMIFS(Allocations!H$3:H$302,Allocations!$B$3:$B$302,$A6))</f>
        <v/>
      </c>
      <c r="H6" s="15">
        <f>IF($A6="","",SUMIFS(Allocations!I$3:I$302,Allocations!$B$3:$B$302,$A6))</f>
        <v/>
      </c>
      <c r="I6" s="15">
        <f>IF($A6="","",SUMIFS(Allocations!J$3:J$302,Allocations!$B$3:$B$302,$A6))</f>
        <v/>
      </c>
      <c r="J6" s="15">
        <f>IF($A6="","",SUMIFS(Allocations!K$3:K$302,Allocations!$B$3:$B$302,$A6))</f>
        <v/>
      </c>
      <c r="K6" s="15">
        <f>IF($A6="","",SUMIFS(Allocations!L$3:L$302,Allocations!$B$3:$B$302,$A6))</f>
        <v/>
      </c>
      <c r="L6" s="15">
        <f>IF($A6="","",SUMIFS(Allocations!M$3:M$302,Allocations!$B$3:$B$302,$A6))</f>
        <v/>
      </c>
      <c r="M6" s="15">
        <f>IF($A6="","",SUMIFS(Allocations!N$3:N$302,Allocations!$B$3:$B$302,$A6))</f>
        <v/>
      </c>
      <c r="N6" s="15">
        <f>IF($A6="","",SUMIFS(Allocations!O$3:O$302,Allocations!$B$3:$B$302,$A6))</f>
        <v/>
      </c>
    </row>
    <row r="7">
      <c r="A7">
        <f>IF(Projects!$A7="","",Projects!$A7)</f>
        <v/>
      </c>
      <c r="B7">
        <f>IF(Projects!$A7="","",IF(Projects!$C7="","",Projects!$C7))</f>
        <v/>
      </c>
      <c r="C7" s="15">
        <f>IF($A7="","",SUMIFS(Allocations!D$3:D$302,Allocations!$B$3:$B$302,$A7))</f>
        <v/>
      </c>
      <c r="D7" s="15">
        <f>IF($A7="","",SUMIFS(Allocations!E$3:E$302,Allocations!$B$3:$B$302,$A7))</f>
        <v/>
      </c>
      <c r="E7" s="15">
        <f>IF($A7="","",SUMIFS(Allocations!F$3:F$302,Allocations!$B$3:$B$302,$A7))</f>
        <v/>
      </c>
      <c r="F7" s="15">
        <f>IF($A7="","",SUMIFS(Allocations!G$3:G$302,Allocations!$B$3:$B$302,$A7))</f>
        <v/>
      </c>
      <c r="G7" s="15">
        <f>IF($A7="","",SUMIFS(Allocations!H$3:H$302,Allocations!$B$3:$B$302,$A7))</f>
        <v/>
      </c>
      <c r="H7" s="15">
        <f>IF($A7="","",SUMIFS(Allocations!I$3:I$302,Allocations!$B$3:$B$302,$A7))</f>
        <v/>
      </c>
      <c r="I7" s="15">
        <f>IF($A7="","",SUMIFS(Allocations!J$3:J$302,Allocations!$B$3:$B$302,$A7))</f>
        <v/>
      </c>
      <c r="J7" s="15">
        <f>IF($A7="","",SUMIFS(Allocations!K$3:K$302,Allocations!$B$3:$B$302,$A7))</f>
        <v/>
      </c>
      <c r="K7" s="15">
        <f>IF($A7="","",SUMIFS(Allocations!L$3:L$302,Allocations!$B$3:$B$302,$A7))</f>
        <v/>
      </c>
      <c r="L7" s="15">
        <f>IF($A7="","",SUMIFS(Allocations!M$3:M$302,Allocations!$B$3:$B$302,$A7))</f>
        <v/>
      </c>
      <c r="M7" s="15">
        <f>IF($A7="","",SUMIFS(Allocations!N$3:N$302,Allocations!$B$3:$B$302,$A7))</f>
        <v/>
      </c>
      <c r="N7" s="15">
        <f>IF($A7="","",SUMIFS(Allocations!O$3:O$302,Allocations!$B$3:$B$302,$A7))</f>
        <v/>
      </c>
    </row>
    <row r="8">
      <c r="A8">
        <f>IF(Projects!$A8="","",Projects!$A8)</f>
        <v/>
      </c>
      <c r="B8">
        <f>IF(Projects!$A8="","",IF(Projects!$C8="","",Projects!$C8))</f>
        <v/>
      </c>
      <c r="C8" s="15">
        <f>IF($A8="","",SUMIFS(Allocations!D$3:D$302,Allocations!$B$3:$B$302,$A8))</f>
        <v/>
      </c>
      <c r="D8" s="15">
        <f>IF($A8="","",SUMIFS(Allocations!E$3:E$302,Allocations!$B$3:$B$302,$A8))</f>
        <v/>
      </c>
      <c r="E8" s="15">
        <f>IF($A8="","",SUMIFS(Allocations!F$3:F$302,Allocations!$B$3:$B$302,$A8))</f>
        <v/>
      </c>
      <c r="F8" s="15">
        <f>IF($A8="","",SUMIFS(Allocations!G$3:G$302,Allocations!$B$3:$B$302,$A8))</f>
        <v/>
      </c>
      <c r="G8" s="15">
        <f>IF($A8="","",SUMIFS(Allocations!H$3:H$302,Allocations!$B$3:$B$302,$A8))</f>
        <v/>
      </c>
      <c r="H8" s="15">
        <f>IF($A8="","",SUMIFS(Allocations!I$3:I$302,Allocations!$B$3:$B$302,$A8))</f>
        <v/>
      </c>
      <c r="I8" s="15">
        <f>IF($A8="","",SUMIFS(Allocations!J$3:J$302,Allocations!$B$3:$B$302,$A8))</f>
        <v/>
      </c>
      <c r="J8" s="15">
        <f>IF($A8="","",SUMIFS(Allocations!K$3:K$302,Allocations!$B$3:$B$302,$A8))</f>
        <v/>
      </c>
      <c r="K8" s="15">
        <f>IF($A8="","",SUMIFS(Allocations!L$3:L$302,Allocations!$B$3:$B$302,$A8))</f>
        <v/>
      </c>
      <c r="L8" s="15">
        <f>IF($A8="","",SUMIFS(Allocations!M$3:M$302,Allocations!$B$3:$B$302,$A8))</f>
        <v/>
      </c>
      <c r="M8" s="15">
        <f>IF($A8="","",SUMIFS(Allocations!N$3:N$302,Allocations!$B$3:$B$302,$A8))</f>
        <v/>
      </c>
      <c r="N8" s="15">
        <f>IF($A8="","",SUMIFS(Allocations!O$3:O$302,Allocations!$B$3:$B$302,$A8))</f>
        <v/>
      </c>
    </row>
    <row r="9">
      <c r="A9">
        <f>IF(Projects!$A9="","",Projects!$A9)</f>
        <v/>
      </c>
      <c r="B9">
        <f>IF(Projects!$A9="","",IF(Projects!$C9="","",Projects!$C9))</f>
        <v/>
      </c>
      <c r="C9" s="15">
        <f>IF($A9="","",SUMIFS(Allocations!D$3:D$302,Allocations!$B$3:$B$302,$A9))</f>
        <v/>
      </c>
      <c r="D9" s="15">
        <f>IF($A9="","",SUMIFS(Allocations!E$3:E$302,Allocations!$B$3:$B$302,$A9))</f>
        <v/>
      </c>
      <c r="E9" s="15">
        <f>IF($A9="","",SUMIFS(Allocations!F$3:F$302,Allocations!$B$3:$B$302,$A9))</f>
        <v/>
      </c>
      <c r="F9" s="15">
        <f>IF($A9="","",SUMIFS(Allocations!G$3:G$302,Allocations!$B$3:$B$302,$A9))</f>
        <v/>
      </c>
      <c r="G9" s="15">
        <f>IF($A9="","",SUMIFS(Allocations!H$3:H$302,Allocations!$B$3:$B$302,$A9))</f>
        <v/>
      </c>
      <c r="H9" s="15">
        <f>IF($A9="","",SUMIFS(Allocations!I$3:I$302,Allocations!$B$3:$B$302,$A9))</f>
        <v/>
      </c>
      <c r="I9" s="15">
        <f>IF($A9="","",SUMIFS(Allocations!J$3:J$302,Allocations!$B$3:$B$302,$A9))</f>
        <v/>
      </c>
      <c r="J9" s="15">
        <f>IF($A9="","",SUMIFS(Allocations!K$3:K$302,Allocations!$B$3:$B$302,$A9))</f>
        <v/>
      </c>
      <c r="K9" s="15">
        <f>IF($A9="","",SUMIFS(Allocations!L$3:L$302,Allocations!$B$3:$B$302,$A9))</f>
        <v/>
      </c>
      <c r="L9" s="15">
        <f>IF($A9="","",SUMIFS(Allocations!M$3:M$302,Allocations!$B$3:$B$302,$A9))</f>
        <v/>
      </c>
      <c r="M9" s="15">
        <f>IF($A9="","",SUMIFS(Allocations!N$3:N$302,Allocations!$B$3:$B$302,$A9))</f>
        <v/>
      </c>
      <c r="N9" s="15">
        <f>IF($A9="","",SUMIFS(Allocations!O$3:O$302,Allocations!$B$3:$B$302,$A9))</f>
        <v/>
      </c>
    </row>
    <row r="10">
      <c r="A10">
        <f>IF(Projects!$A10="","",Projects!$A10)</f>
        <v/>
      </c>
      <c r="B10">
        <f>IF(Projects!$A10="","",IF(Projects!$C10="","",Projects!$C10))</f>
        <v/>
      </c>
      <c r="C10" s="15">
        <f>IF($A10="","",SUMIFS(Allocations!D$3:D$302,Allocations!$B$3:$B$302,$A10))</f>
        <v/>
      </c>
      <c r="D10" s="15">
        <f>IF($A10="","",SUMIFS(Allocations!E$3:E$302,Allocations!$B$3:$B$302,$A10))</f>
        <v/>
      </c>
      <c r="E10" s="15">
        <f>IF($A10="","",SUMIFS(Allocations!F$3:F$302,Allocations!$B$3:$B$302,$A10))</f>
        <v/>
      </c>
      <c r="F10" s="15">
        <f>IF($A10="","",SUMIFS(Allocations!G$3:G$302,Allocations!$B$3:$B$302,$A10))</f>
        <v/>
      </c>
      <c r="G10" s="15">
        <f>IF($A10="","",SUMIFS(Allocations!H$3:H$302,Allocations!$B$3:$B$302,$A10))</f>
        <v/>
      </c>
      <c r="H10" s="15">
        <f>IF($A10="","",SUMIFS(Allocations!I$3:I$302,Allocations!$B$3:$B$302,$A10))</f>
        <v/>
      </c>
      <c r="I10" s="15">
        <f>IF($A10="","",SUMIFS(Allocations!J$3:J$302,Allocations!$B$3:$B$302,$A10))</f>
        <v/>
      </c>
      <c r="J10" s="15">
        <f>IF($A10="","",SUMIFS(Allocations!K$3:K$302,Allocations!$B$3:$B$302,$A10))</f>
        <v/>
      </c>
      <c r="K10" s="15">
        <f>IF($A10="","",SUMIFS(Allocations!L$3:L$302,Allocations!$B$3:$B$302,$A10))</f>
        <v/>
      </c>
      <c r="L10" s="15">
        <f>IF($A10="","",SUMIFS(Allocations!M$3:M$302,Allocations!$B$3:$B$302,$A10))</f>
        <v/>
      </c>
      <c r="M10" s="15">
        <f>IF($A10="","",SUMIFS(Allocations!N$3:N$302,Allocations!$B$3:$B$302,$A10))</f>
        <v/>
      </c>
      <c r="N10" s="15">
        <f>IF($A10="","",SUMIFS(Allocations!O$3:O$302,Allocations!$B$3:$B$302,$A10))</f>
        <v/>
      </c>
    </row>
    <row r="11">
      <c r="A11">
        <f>IF(Projects!$A11="","",Projects!$A11)</f>
        <v/>
      </c>
      <c r="B11">
        <f>IF(Projects!$A11="","",IF(Projects!$C11="","",Projects!$C11))</f>
        <v/>
      </c>
      <c r="C11" s="15">
        <f>IF($A11="","",SUMIFS(Allocations!D$3:D$302,Allocations!$B$3:$B$302,$A11))</f>
        <v/>
      </c>
      <c r="D11" s="15">
        <f>IF($A11="","",SUMIFS(Allocations!E$3:E$302,Allocations!$B$3:$B$302,$A11))</f>
        <v/>
      </c>
      <c r="E11" s="15">
        <f>IF($A11="","",SUMIFS(Allocations!F$3:F$302,Allocations!$B$3:$B$302,$A11))</f>
        <v/>
      </c>
      <c r="F11" s="15">
        <f>IF($A11="","",SUMIFS(Allocations!G$3:G$302,Allocations!$B$3:$B$302,$A11))</f>
        <v/>
      </c>
      <c r="G11" s="15">
        <f>IF($A11="","",SUMIFS(Allocations!H$3:H$302,Allocations!$B$3:$B$302,$A11))</f>
        <v/>
      </c>
      <c r="H11" s="15">
        <f>IF($A11="","",SUMIFS(Allocations!I$3:I$302,Allocations!$B$3:$B$302,$A11))</f>
        <v/>
      </c>
      <c r="I11" s="15">
        <f>IF($A11="","",SUMIFS(Allocations!J$3:J$302,Allocations!$B$3:$B$302,$A11))</f>
        <v/>
      </c>
      <c r="J11" s="15">
        <f>IF($A11="","",SUMIFS(Allocations!K$3:K$302,Allocations!$B$3:$B$302,$A11))</f>
        <v/>
      </c>
      <c r="K11" s="15">
        <f>IF($A11="","",SUMIFS(Allocations!L$3:L$302,Allocations!$B$3:$B$302,$A11))</f>
        <v/>
      </c>
      <c r="L11" s="15">
        <f>IF($A11="","",SUMIFS(Allocations!M$3:M$302,Allocations!$B$3:$B$302,$A11))</f>
        <v/>
      </c>
      <c r="M11" s="15">
        <f>IF($A11="","",SUMIFS(Allocations!N$3:N$302,Allocations!$B$3:$B$302,$A11))</f>
        <v/>
      </c>
      <c r="N11" s="15">
        <f>IF($A11="","",SUMIFS(Allocations!O$3:O$302,Allocations!$B$3:$B$302,$A11))</f>
        <v/>
      </c>
    </row>
    <row r="12">
      <c r="A12">
        <f>IF(Projects!$A12="","",Projects!$A12)</f>
        <v/>
      </c>
      <c r="B12">
        <f>IF(Projects!$A12="","",IF(Projects!$C12="","",Projects!$C12))</f>
        <v/>
      </c>
      <c r="C12" s="15">
        <f>IF($A12="","",SUMIFS(Allocations!D$3:D$302,Allocations!$B$3:$B$302,$A12))</f>
        <v/>
      </c>
      <c r="D12" s="15">
        <f>IF($A12="","",SUMIFS(Allocations!E$3:E$302,Allocations!$B$3:$B$302,$A12))</f>
        <v/>
      </c>
      <c r="E12" s="15">
        <f>IF($A12="","",SUMIFS(Allocations!F$3:F$302,Allocations!$B$3:$B$302,$A12))</f>
        <v/>
      </c>
      <c r="F12" s="15">
        <f>IF($A12="","",SUMIFS(Allocations!G$3:G$302,Allocations!$B$3:$B$302,$A12))</f>
        <v/>
      </c>
      <c r="G12" s="15">
        <f>IF($A12="","",SUMIFS(Allocations!H$3:H$302,Allocations!$B$3:$B$302,$A12))</f>
        <v/>
      </c>
      <c r="H12" s="15">
        <f>IF($A12="","",SUMIFS(Allocations!I$3:I$302,Allocations!$B$3:$B$302,$A12))</f>
        <v/>
      </c>
      <c r="I12" s="15">
        <f>IF($A12="","",SUMIFS(Allocations!J$3:J$302,Allocations!$B$3:$B$302,$A12))</f>
        <v/>
      </c>
      <c r="J12" s="15">
        <f>IF($A12="","",SUMIFS(Allocations!K$3:K$302,Allocations!$B$3:$B$302,$A12))</f>
        <v/>
      </c>
      <c r="K12" s="15">
        <f>IF($A12="","",SUMIFS(Allocations!L$3:L$302,Allocations!$B$3:$B$302,$A12))</f>
        <v/>
      </c>
      <c r="L12" s="15">
        <f>IF($A12="","",SUMIFS(Allocations!M$3:M$302,Allocations!$B$3:$B$302,$A12))</f>
        <v/>
      </c>
      <c r="M12" s="15">
        <f>IF($A12="","",SUMIFS(Allocations!N$3:N$302,Allocations!$B$3:$B$302,$A12))</f>
        <v/>
      </c>
      <c r="N12" s="15">
        <f>IF($A12="","",SUMIFS(Allocations!O$3:O$302,Allocations!$B$3:$B$302,$A12))</f>
        <v/>
      </c>
    </row>
    <row r="13">
      <c r="A13">
        <f>IF(Projects!$A13="","",Projects!$A13)</f>
        <v/>
      </c>
      <c r="B13">
        <f>IF(Projects!$A13="","",IF(Projects!$C13="","",Projects!$C13))</f>
        <v/>
      </c>
      <c r="C13" s="15">
        <f>IF($A13="","",SUMIFS(Allocations!D$3:D$302,Allocations!$B$3:$B$302,$A13))</f>
        <v/>
      </c>
      <c r="D13" s="15">
        <f>IF($A13="","",SUMIFS(Allocations!E$3:E$302,Allocations!$B$3:$B$302,$A13))</f>
        <v/>
      </c>
      <c r="E13" s="15">
        <f>IF($A13="","",SUMIFS(Allocations!F$3:F$302,Allocations!$B$3:$B$302,$A13))</f>
        <v/>
      </c>
      <c r="F13" s="15">
        <f>IF($A13="","",SUMIFS(Allocations!G$3:G$302,Allocations!$B$3:$B$302,$A13))</f>
        <v/>
      </c>
      <c r="G13" s="15">
        <f>IF($A13="","",SUMIFS(Allocations!H$3:H$302,Allocations!$B$3:$B$302,$A13))</f>
        <v/>
      </c>
      <c r="H13" s="15">
        <f>IF($A13="","",SUMIFS(Allocations!I$3:I$302,Allocations!$B$3:$B$302,$A13))</f>
        <v/>
      </c>
      <c r="I13" s="15">
        <f>IF($A13="","",SUMIFS(Allocations!J$3:J$302,Allocations!$B$3:$B$302,$A13))</f>
        <v/>
      </c>
      <c r="J13" s="15">
        <f>IF($A13="","",SUMIFS(Allocations!K$3:K$302,Allocations!$B$3:$B$302,$A13))</f>
        <v/>
      </c>
      <c r="K13" s="15">
        <f>IF($A13="","",SUMIFS(Allocations!L$3:L$302,Allocations!$B$3:$B$302,$A13))</f>
        <v/>
      </c>
      <c r="L13" s="15">
        <f>IF($A13="","",SUMIFS(Allocations!M$3:M$302,Allocations!$B$3:$B$302,$A13))</f>
        <v/>
      </c>
      <c r="M13" s="15">
        <f>IF($A13="","",SUMIFS(Allocations!N$3:N$302,Allocations!$B$3:$B$302,$A13))</f>
        <v/>
      </c>
      <c r="N13" s="15">
        <f>IF($A13="","",SUMIFS(Allocations!O$3:O$302,Allocations!$B$3:$B$302,$A13))</f>
        <v/>
      </c>
    </row>
    <row r="14">
      <c r="A14">
        <f>IF(Projects!$A14="","",Projects!$A14)</f>
        <v/>
      </c>
      <c r="B14">
        <f>IF(Projects!$A14="","",IF(Projects!$C14="","",Projects!$C14))</f>
        <v/>
      </c>
      <c r="C14" s="15">
        <f>IF($A14="","",SUMIFS(Allocations!D$3:D$302,Allocations!$B$3:$B$302,$A14))</f>
        <v/>
      </c>
      <c r="D14" s="15">
        <f>IF($A14="","",SUMIFS(Allocations!E$3:E$302,Allocations!$B$3:$B$302,$A14))</f>
        <v/>
      </c>
      <c r="E14" s="15">
        <f>IF($A14="","",SUMIFS(Allocations!F$3:F$302,Allocations!$B$3:$B$302,$A14))</f>
        <v/>
      </c>
      <c r="F14" s="15">
        <f>IF($A14="","",SUMIFS(Allocations!G$3:G$302,Allocations!$B$3:$B$302,$A14))</f>
        <v/>
      </c>
      <c r="G14" s="15">
        <f>IF($A14="","",SUMIFS(Allocations!H$3:H$302,Allocations!$B$3:$B$302,$A14))</f>
        <v/>
      </c>
      <c r="H14" s="15">
        <f>IF($A14="","",SUMIFS(Allocations!I$3:I$302,Allocations!$B$3:$B$302,$A14))</f>
        <v/>
      </c>
      <c r="I14" s="15">
        <f>IF($A14="","",SUMIFS(Allocations!J$3:J$302,Allocations!$B$3:$B$302,$A14))</f>
        <v/>
      </c>
      <c r="J14" s="15">
        <f>IF($A14="","",SUMIFS(Allocations!K$3:K$302,Allocations!$B$3:$B$302,$A14))</f>
        <v/>
      </c>
      <c r="K14" s="15">
        <f>IF($A14="","",SUMIFS(Allocations!L$3:L$302,Allocations!$B$3:$B$302,$A14))</f>
        <v/>
      </c>
      <c r="L14" s="15">
        <f>IF($A14="","",SUMIFS(Allocations!M$3:M$302,Allocations!$B$3:$B$302,$A14))</f>
        <v/>
      </c>
      <c r="M14" s="15">
        <f>IF($A14="","",SUMIFS(Allocations!N$3:N$302,Allocations!$B$3:$B$302,$A14))</f>
        <v/>
      </c>
      <c r="N14" s="15">
        <f>IF($A14="","",SUMIFS(Allocations!O$3:O$302,Allocations!$B$3:$B$302,$A14))</f>
        <v/>
      </c>
    </row>
    <row r="15">
      <c r="A15">
        <f>IF(Projects!$A15="","",Projects!$A15)</f>
        <v/>
      </c>
      <c r="B15">
        <f>IF(Projects!$A15="","",IF(Projects!$C15="","",Projects!$C15))</f>
        <v/>
      </c>
      <c r="C15" s="15">
        <f>IF($A15="","",SUMIFS(Allocations!D$3:D$302,Allocations!$B$3:$B$302,$A15))</f>
        <v/>
      </c>
      <c r="D15" s="15">
        <f>IF($A15="","",SUMIFS(Allocations!E$3:E$302,Allocations!$B$3:$B$302,$A15))</f>
        <v/>
      </c>
      <c r="E15" s="15">
        <f>IF($A15="","",SUMIFS(Allocations!F$3:F$302,Allocations!$B$3:$B$302,$A15))</f>
        <v/>
      </c>
      <c r="F15" s="15">
        <f>IF($A15="","",SUMIFS(Allocations!G$3:G$302,Allocations!$B$3:$B$302,$A15))</f>
        <v/>
      </c>
      <c r="G15" s="15">
        <f>IF($A15="","",SUMIFS(Allocations!H$3:H$302,Allocations!$B$3:$B$302,$A15))</f>
        <v/>
      </c>
      <c r="H15" s="15">
        <f>IF($A15="","",SUMIFS(Allocations!I$3:I$302,Allocations!$B$3:$B$302,$A15))</f>
        <v/>
      </c>
      <c r="I15" s="15">
        <f>IF($A15="","",SUMIFS(Allocations!J$3:J$302,Allocations!$B$3:$B$302,$A15))</f>
        <v/>
      </c>
      <c r="J15" s="15">
        <f>IF($A15="","",SUMIFS(Allocations!K$3:K$302,Allocations!$B$3:$B$302,$A15))</f>
        <v/>
      </c>
      <c r="K15" s="15">
        <f>IF($A15="","",SUMIFS(Allocations!L$3:L$302,Allocations!$B$3:$B$302,$A15))</f>
        <v/>
      </c>
      <c r="L15" s="15">
        <f>IF($A15="","",SUMIFS(Allocations!M$3:M$302,Allocations!$B$3:$B$302,$A15))</f>
        <v/>
      </c>
      <c r="M15" s="15">
        <f>IF($A15="","",SUMIFS(Allocations!N$3:N$302,Allocations!$B$3:$B$302,$A15))</f>
        <v/>
      </c>
      <c r="N15" s="15">
        <f>IF($A15="","",SUMIFS(Allocations!O$3:O$302,Allocations!$B$3:$B$302,$A15))</f>
        <v/>
      </c>
    </row>
    <row r="16">
      <c r="A16">
        <f>IF(Projects!$A16="","",Projects!$A16)</f>
        <v/>
      </c>
      <c r="B16">
        <f>IF(Projects!$A16="","",IF(Projects!$C16="","",Projects!$C16))</f>
        <v/>
      </c>
      <c r="C16" s="15">
        <f>IF($A16="","",SUMIFS(Allocations!D$3:D$302,Allocations!$B$3:$B$302,$A16))</f>
        <v/>
      </c>
      <c r="D16" s="15">
        <f>IF($A16="","",SUMIFS(Allocations!E$3:E$302,Allocations!$B$3:$B$302,$A16))</f>
        <v/>
      </c>
      <c r="E16" s="15">
        <f>IF($A16="","",SUMIFS(Allocations!F$3:F$302,Allocations!$B$3:$B$302,$A16))</f>
        <v/>
      </c>
      <c r="F16" s="15">
        <f>IF($A16="","",SUMIFS(Allocations!G$3:G$302,Allocations!$B$3:$B$302,$A16))</f>
        <v/>
      </c>
      <c r="G16" s="15">
        <f>IF($A16="","",SUMIFS(Allocations!H$3:H$302,Allocations!$B$3:$B$302,$A16))</f>
        <v/>
      </c>
      <c r="H16" s="15">
        <f>IF($A16="","",SUMIFS(Allocations!I$3:I$302,Allocations!$B$3:$B$302,$A16))</f>
        <v/>
      </c>
      <c r="I16" s="15">
        <f>IF($A16="","",SUMIFS(Allocations!J$3:J$302,Allocations!$B$3:$B$302,$A16))</f>
        <v/>
      </c>
      <c r="J16" s="15">
        <f>IF($A16="","",SUMIFS(Allocations!K$3:K$302,Allocations!$B$3:$B$302,$A16))</f>
        <v/>
      </c>
      <c r="K16" s="15">
        <f>IF($A16="","",SUMIFS(Allocations!L$3:L$302,Allocations!$B$3:$B$302,$A16))</f>
        <v/>
      </c>
      <c r="L16" s="15">
        <f>IF($A16="","",SUMIFS(Allocations!M$3:M$302,Allocations!$B$3:$B$302,$A16))</f>
        <v/>
      </c>
      <c r="M16" s="15">
        <f>IF($A16="","",SUMIFS(Allocations!N$3:N$302,Allocations!$B$3:$B$302,$A16))</f>
        <v/>
      </c>
      <c r="N16" s="15">
        <f>IF($A16="","",SUMIFS(Allocations!O$3:O$302,Allocations!$B$3:$B$302,$A16))</f>
        <v/>
      </c>
    </row>
    <row r="17">
      <c r="A17">
        <f>IF(Projects!$A17="","",Projects!$A17)</f>
        <v/>
      </c>
      <c r="B17">
        <f>IF(Projects!$A17="","",IF(Projects!$C17="","",Projects!$C17))</f>
        <v/>
      </c>
      <c r="C17" s="15">
        <f>IF($A17="","",SUMIFS(Allocations!D$3:D$302,Allocations!$B$3:$B$302,$A17))</f>
        <v/>
      </c>
      <c r="D17" s="15">
        <f>IF($A17="","",SUMIFS(Allocations!E$3:E$302,Allocations!$B$3:$B$302,$A17))</f>
        <v/>
      </c>
      <c r="E17" s="15">
        <f>IF($A17="","",SUMIFS(Allocations!F$3:F$302,Allocations!$B$3:$B$302,$A17))</f>
        <v/>
      </c>
      <c r="F17" s="15">
        <f>IF($A17="","",SUMIFS(Allocations!G$3:G$302,Allocations!$B$3:$B$302,$A17))</f>
        <v/>
      </c>
      <c r="G17" s="15">
        <f>IF($A17="","",SUMIFS(Allocations!H$3:H$302,Allocations!$B$3:$B$302,$A17))</f>
        <v/>
      </c>
      <c r="H17" s="15">
        <f>IF($A17="","",SUMIFS(Allocations!I$3:I$302,Allocations!$B$3:$B$302,$A17))</f>
        <v/>
      </c>
      <c r="I17" s="15">
        <f>IF($A17="","",SUMIFS(Allocations!J$3:J$302,Allocations!$B$3:$B$302,$A17))</f>
        <v/>
      </c>
      <c r="J17" s="15">
        <f>IF($A17="","",SUMIFS(Allocations!K$3:K$302,Allocations!$B$3:$B$302,$A17))</f>
        <v/>
      </c>
      <c r="K17" s="15">
        <f>IF($A17="","",SUMIFS(Allocations!L$3:L$302,Allocations!$B$3:$B$302,$A17))</f>
        <v/>
      </c>
      <c r="L17" s="15">
        <f>IF($A17="","",SUMIFS(Allocations!M$3:M$302,Allocations!$B$3:$B$302,$A17))</f>
        <v/>
      </c>
      <c r="M17" s="15">
        <f>IF($A17="","",SUMIFS(Allocations!N$3:N$302,Allocations!$B$3:$B$302,$A17))</f>
        <v/>
      </c>
      <c r="N17" s="15">
        <f>IF($A17="","",SUMIFS(Allocations!O$3:O$302,Allocations!$B$3:$B$302,$A17))</f>
        <v/>
      </c>
    </row>
    <row r="18">
      <c r="A18">
        <f>IF(Projects!$A18="","",Projects!$A18)</f>
        <v/>
      </c>
      <c r="B18">
        <f>IF(Projects!$A18="","",IF(Projects!$C18="","",Projects!$C18))</f>
        <v/>
      </c>
      <c r="C18" s="15">
        <f>IF($A18="","",SUMIFS(Allocations!D$3:D$302,Allocations!$B$3:$B$302,$A18))</f>
        <v/>
      </c>
      <c r="D18" s="15">
        <f>IF($A18="","",SUMIFS(Allocations!E$3:E$302,Allocations!$B$3:$B$302,$A18))</f>
        <v/>
      </c>
      <c r="E18" s="15">
        <f>IF($A18="","",SUMIFS(Allocations!F$3:F$302,Allocations!$B$3:$B$302,$A18))</f>
        <v/>
      </c>
      <c r="F18" s="15">
        <f>IF($A18="","",SUMIFS(Allocations!G$3:G$302,Allocations!$B$3:$B$302,$A18))</f>
        <v/>
      </c>
      <c r="G18" s="15">
        <f>IF($A18="","",SUMIFS(Allocations!H$3:H$302,Allocations!$B$3:$B$302,$A18))</f>
        <v/>
      </c>
      <c r="H18" s="15">
        <f>IF($A18="","",SUMIFS(Allocations!I$3:I$302,Allocations!$B$3:$B$302,$A18))</f>
        <v/>
      </c>
      <c r="I18" s="15">
        <f>IF($A18="","",SUMIFS(Allocations!J$3:J$302,Allocations!$B$3:$B$302,$A18))</f>
        <v/>
      </c>
      <c r="J18" s="15">
        <f>IF($A18="","",SUMIFS(Allocations!K$3:K$302,Allocations!$B$3:$B$302,$A18))</f>
        <v/>
      </c>
      <c r="K18" s="15">
        <f>IF($A18="","",SUMIFS(Allocations!L$3:L$302,Allocations!$B$3:$B$302,$A18))</f>
        <v/>
      </c>
      <c r="L18" s="15">
        <f>IF($A18="","",SUMIFS(Allocations!M$3:M$302,Allocations!$B$3:$B$302,$A18))</f>
        <v/>
      </c>
      <c r="M18" s="15">
        <f>IF($A18="","",SUMIFS(Allocations!N$3:N$302,Allocations!$B$3:$B$302,$A18))</f>
        <v/>
      </c>
      <c r="N18" s="15">
        <f>IF($A18="","",SUMIFS(Allocations!O$3:O$302,Allocations!$B$3:$B$302,$A18))</f>
        <v/>
      </c>
    </row>
    <row r="19">
      <c r="A19">
        <f>IF(Projects!$A19="","",Projects!$A19)</f>
        <v/>
      </c>
      <c r="B19">
        <f>IF(Projects!$A19="","",IF(Projects!$C19="","",Projects!$C19))</f>
        <v/>
      </c>
      <c r="C19" s="15">
        <f>IF($A19="","",SUMIFS(Allocations!D$3:D$302,Allocations!$B$3:$B$302,$A19))</f>
        <v/>
      </c>
      <c r="D19" s="15">
        <f>IF($A19="","",SUMIFS(Allocations!E$3:E$302,Allocations!$B$3:$B$302,$A19))</f>
        <v/>
      </c>
      <c r="E19" s="15">
        <f>IF($A19="","",SUMIFS(Allocations!F$3:F$302,Allocations!$B$3:$B$302,$A19))</f>
        <v/>
      </c>
      <c r="F19" s="15">
        <f>IF($A19="","",SUMIFS(Allocations!G$3:G$302,Allocations!$B$3:$B$302,$A19))</f>
        <v/>
      </c>
      <c r="G19" s="15">
        <f>IF($A19="","",SUMIFS(Allocations!H$3:H$302,Allocations!$B$3:$B$302,$A19))</f>
        <v/>
      </c>
      <c r="H19" s="15">
        <f>IF($A19="","",SUMIFS(Allocations!I$3:I$302,Allocations!$B$3:$B$302,$A19))</f>
        <v/>
      </c>
      <c r="I19" s="15">
        <f>IF($A19="","",SUMIFS(Allocations!J$3:J$302,Allocations!$B$3:$B$302,$A19))</f>
        <v/>
      </c>
      <c r="J19" s="15">
        <f>IF($A19="","",SUMIFS(Allocations!K$3:K$302,Allocations!$B$3:$B$302,$A19))</f>
        <v/>
      </c>
      <c r="K19" s="15">
        <f>IF($A19="","",SUMIFS(Allocations!L$3:L$302,Allocations!$B$3:$B$302,$A19))</f>
        <v/>
      </c>
      <c r="L19" s="15">
        <f>IF($A19="","",SUMIFS(Allocations!M$3:M$302,Allocations!$B$3:$B$302,$A19))</f>
        <v/>
      </c>
      <c r="M19" s="15">
        <f>IF($A19="","",SUMIFS(Allocations!N$3:N$302,Allocations!$B$3:$B$302,$A19))</f>
        <v/>
      </c>
      <c r="N19" s="15">
        <f>IF($A19="","",SUMIFS(Allocations!O$3:O$302,Allocations!$B$3:$B$302,$A19))</f>
        <v/>
      </c>
    </row>
    <row r="20">
      <c r="A20">
        <f>IF(Projects!$A20="","",Projects!$A20)</f>
        <v/>
      </c>
      <c r="B20">
        <f>IF(Projects!$A20="","",IF(Projects!$C20="","",Projects!$C20))</f>
        <v/>
      </c>
      <c r="C20" s="15">
        <f>IF($A20="","",SUMIFS(Allocations!D$3:D$302,Allocations!$B$3:$B$302,$A20))</f>
        <v/>
      </c>
      <c r="D20" s="15">
        <f>IF($A20="","",SUMIFS(Allocations!E$3:E$302,Allocations!$B$3:$B$302,$A20))</f>
        <v/>
      </c>
      <c r="E20" s="15">
        <f>IF($A20="","",SUMIFS(Allocations!F$3:F$302,Allocations!$B$3:$B$302,$A20))</f>
        <v/>
      </c>
      <c r="F20" s="15">
        <f>IF($A20="","",SUMIFS(Allocations!G$3:G$302,Allocations!$B$3:$B$302,$A20))</f>
        <v/>
      </c>
      <c r="G20" s="15">
        <f>IF($A20="","",SUMIFS(Allocations!H$3:H$302,Allocations!$B$3:$B$302,$A20))</f>
        <v/>
      </c>
      <c r="H20" s="15">
        <f>IF($A20="","",SUMIFS(Allocations!I$3:I$302,Allocations!$B$3:$B$302,$A20))</f>
        <v/>
      </c>
      <c r="I20" s="15">
        <f>IF($A20="","",SUMIFS(Allocations!J$3:J$302,Allocations!$B$3:$B$302,$A20))</f>
        <v/>
      </c>
      <c r="J20" s="15">
        <f>IF($A20="","",SUMIFS(Allocations!K$3:K$302,Allocations!$B$3:$B$302,$A20))</f>
        <v/>
      </c>
      <c r="K20" s="15">
        <f>IF($A20="","",SUMIFS(Allocations!L$3:L$302,Allocations!$B$3:$B$302,$A20))</f>
        <v/>
      </c>
      <c r="L20" s="15">
        <f>IF($A20="","",SUMIFS(Allocations!M$3:M$302,Allocations!$B$3:$B$302,$A20))</f>
        <v/>
      </c>
      <c r="M20" s="15">
        <f>IF($A20="","",SUMIFS(Allocations!N$3:N$302,Allocations!$B$3:$B$302,$A20))</f>
        <v/>
      </c>
      <c r="N20" s="15">
        <f>IF($A20="","",SUMIFS(Allocations!O$3:O$302,Allocations!$B$3:$B$302,$A20))</f>
        <v/>
      </c>
    </row>
    <row r="21">
      <c r="A21">
        <f>IF(Projects!$A21="","",Projects!$A21)</f>
        <v/>
      </c>
      <c r="B21">
        <f>IF(Projects!$A21="","",IF(Projects!$C21="","",Projects!$C21))</f>
        <v/>
      </c>
      <c r="C21" s="15">
        <f>IF($A21="","",SUMIFS(Allocations!D$3:D$302,Allocations!$B$3:$B$302,$A21))</f>
        <v/>
      </c>
      <c r="D21" s="15">
        <f>IF($A21="","",SUMIFS(Allocations!E$3:E$302,Allocations!$B$3:$B$302,$A21))</f>
        <v/>
      </c>
      <c r="E21" s="15">
        <f>IF($A21="","",SUMIFS(Allocations!F$3:F$302,Allocations!$B$3:$B$302,$A21))</f>
        <v/>
      </c>
      <c r="F21" s="15">
        <f>IF($A21="","",SUMIFS(Allocations!G$3:G$302,Allocations!$B$3:$B$302,$A21))</f>
        <v/>
      </c>
      <c r="G21" s="15">
        <f>IF($A21="","",SUMIFS(Allocations!H$3:H$302,Allocations!$B$3:$B$302,$A21))</f>
        <v/>
      </c>
      <c r="H21" s="15">
        <f>IF($A21="","",SUMIFS(Allocations!I$3:I$302,Allocations!$B$3:$B$302,$A21))</f>
        <v/>
      </c>
      <c r="I21" s="15">
        <f>IF($A21="","",SUMIFS(Allocations!J$3:J$302,Allocations!$B$3:$B$302,$A21))</f>
        <v/>
      </c>
      <c r="J21" s="15">
        <f>IF($A21="","",SUMIFS(Allocations!K$3:K$302,Allocations!$B$3:$B$302,$A21))</f>
        <v/>
      </c>
      <c r="K21" s="15">
        <f>IF($A21="","",SUMIFS(Allocations!L$3:L$302,Allocations!$B$3:$B$302,$A21))</f>
        <v/>
      </c>
      <c r="L21" s="15">
        <f>IF($A21="","",SUMIFS(Allocations!M$3:M$302,Allocations!$B$3:$B$302,$A21))</f>
        <v/>
      </c>
      <c r="M21" s="15">
        <f>IF($A21="","",SUMIFS(Allocations!N$3:N$302,Allocations!$B$3:$B$302,$A21))</f>
        <v/>
      </c>
      <c r="N21" s="15">
        <f>IF($A21="","",SUMIFS(Allocations!O$3:O$302,Allocations!$B$3:$B$302,$A21))</f>
        <v/>
      </c>
    </row>
    <row r="22">
      <c r="A22">
        <f>IF(Projects!$A22="","",Projects!$A22)</f>
        <v/>
      </c>
      <c r="B22">
        <f>IF(Projects!$A22="","",IF(Projects!$C22="","",Projects!$C22))</f>
        <v/>
      </c>
      <c r="C22" s="15">
        <f>IF($A22="","",SUMIFS(Allocations!D$3:D$302,Allocations!$B$3:$B$302,$A22))</f>
        <v/>
      </c>
      <c r="D22" s="15">
        <f>IF($A22="","",SUMIFS(Allocations!E$3:E$302,Allocations!$B$3:$B$302,$A22))</f>
        <v/>
      </c>
      <c r="E22" s="15">
        <f>IF($A22="","",SUMIFS(Allocations!F$3:F$302,Allocations!$B$3:$B$302,$A22))</f>
        <v/>
      </c>
      <c r="F22" s="15">
        <f>IF($A22="","",SUMIFS(Allocations!G$3:G$302,Allocations!$B$3:$B$302,$A22))</f>
        <v/>
      </c>
      <c r="G22" s="15">
        <f>IF($A22="","",SUMIFS(Allocations!H$3:H$302,Allocations!$B$3:$B$302,$A22))</f>
        <v/>
      </c>
      <c r="H22" s="15">
        <f>IF($A22="","",SUMIFS(Allocations!I$3:I$302,Allocations!$B$3:$B$302,$A22))</f>
        <v/>
      </c>
      <c r="I22" s="15">
        <f>IF($A22="","",SUMIFS(Allocations!J$3:J$302,Allocations!$B$3:$B$302,$A22))</f>
        <v/>
      </c>
      <c r="J22" s="15">
        <f>IF($A22="","",SUMIFS(Allocations!K$3:K$302,Allocations!$B$3:$B$302,$A22))</f>
        <v/>
      </c>
      <c r="K22" s="15">
        <f>IF($A22="","",SUMIFS(Allocations!L$3:L$302,Allocations!$B$3:$B$302,$A22))</f>
        <v/>
      </c>
      <c r="L22" s="15">
        <f>IF($A22="","",SUMIFS(Allocations!M$3:M$302,Allocations!$B$3:$B$302,$A22))</f>
        <v/>
      </c>
      <c r="M22" s="15">
        <f>IF($A22="","",SUMIFS(Allocations!N$3:N$302,Allocations!$B$3:$B$302,$A22))</f>
        <v/>
      </c>
      <c r="N22" s="15">
        <f>IF($A22="","",SUMIFS(Allocations!O$3:O$302,Allocations!$B$3:$B$302,$A22))</f>
        <v/>
      </c>
    </row>
    <row r="23">
      <c r="A23">
        <f>IF(Projects!$A23="","",Projects!$A23)</f>
        <v/>
      </c>
      <c r="B23">
        <f>IF(Projects!$A23="","",IF(Projects!$C23="","",Projects!$C23))</f>
        <v/>
      </c>
      <c r="C23" s="15">
        <f>IF($A23="","",SUMIFS(Allocations!D$3:D$302,Allocations!$B$3:$B$302,$A23))</f>
        <v/>
      </c>
      <c r="D23" s="15">
        <f>IF($A23="","",SUMIFS(Allocations!E$3:E$302,Allocations!$B$3:$B$302,$A23))</f>
        <v/>
      </c>
      <c r="E23" s="15">
        <f>IF($A23="","",SUMIFS(Allocations!F$3:F$302,Allocations!$B$3:$B$302,$A23))</f>
        <v/>
      </c>
      <c r="F23" s="15">
        <f>IF($A23="","",SUMIFS(Allocations!G$3:G$302,Allocations!$B$3:$B$302,$A23))</f>
        <v/>
      </c>
      <c r="G23" s="15">
        <f>IF($A23="","",SUMIFS(Allocations!H$3:H$302,Allocations!$B$3:$B$302,$A23))</f>
        <v/>
      </c>
      <c r="H23" s="15">
        <f>IF($A23="","",SUMIFS(Allocations!I$3:I$302,Allocations!$B$3:$B$302,$A23))</f>
        <v/>
      </c>
      <c r="I23" s="15">
        <f>IF($A23="","",SUMIFS(Allocations!J$3:J$302,Allocations!$B$3:$B$302,$A23))</f>
        <v/>
      </c>
      <c r="J23" s="15">
        <f>IF($A23="","",SUMIFS(Allocations!K$3:K$302,Allocations!$B$3:$B$302,$A23))</f>
        <v/>
      </c>
      <c r="K23" s="15">
        <f>IF($A23="","",SUMIFS(Allocations!L$3:L$302,Allocations!$B$3:$B$302,$A23))</f>
        <v/>
      </c>
      <c r="L23" s="15">
        <f>IF($A23="","",SUMIFS(Allocations!M$3:M$302,Allocations!$B$3:$B$302,$A23))</f>
        <v/>
      </c>
      <c r="M23" s="15">
        <f>IF($A23="","",SUMIFS(Allocations!N$3:N$302,Allocations!$B$3:$B$302,$A23))</f>
        <v/>
      </c>
      <c r="N23" s="15">
        <f>IF($A23="","",SUMIFS(Allocations!O$3:O$302,Allocations!$B$3:$B$302,$A23))</f>
        <v/>
      </c>
    </row>
    <row r="24">
      <c r="A24">
        <f>IF(Projects!$A24="","",Projects!$A24)</f>
        <v/>
      </c>
      <c r="B24">
        <f>IF(Projects!$A24="","",IF(Projects!$C24="","",Projects!$C24))</f>
        <v/>
      </c>
      <c r="C24" s="15">
        <f>IF($A24="","",SUMIFS(Allocations!D$3:D$302,Allocations!$B$3:$B$302,$A24))</f>
        <v/>
      </c>
      <c r="D24" s="15">
        <f>IF($A24="","",SUMIFS(Allocations!E$3:E$302,Allocations!$B$3:$B$302,$A24))</f>
        <v/>
      </c>
      <c r="E24" s="15">
        <f>IF($A24="","",SUMIFS(Allocations!F$3:F$302,Allocations!$B$3:$B$302,$A24))</f>
        <v/>
      </c>
      <c r="F24" s="15">
        <f>IF($A24="","",SUMIFS(Allocations!G$3:G$302,Allocations!$B$3:$B$302,$A24))</f>
        <v/>
      </c>
      <c r="G24" s="15">
        <f>IF($A24="","",SUMIFS(Allocations!H$3:H$302,Allocations!$B$3:$B$302,$A24))</f>
        <v/>
      </c>
      <c r="H24" s="15">
        <f>IF($A24="","",SUMIFS(Allocations!I$3:I$302,Allocations!$B$3:$B$302,$A24))</f>
        <v/>
      </c>
      <c r="I24" s="15">
        <f>IF($A24="","",SUMIFS(Allocations!J$3:J$302,Allocations!$B$3:$B$302,$A24))</f>
        <v/>
      </c>
      <c r="J24" s="15">
        <f>IF($A24="","",SUMIFS(Allocations!K$3:K$302,Allocations!$B$3:$B$302,$A24))</f>
        <v/>
      </c>
      <c r="K24" s="15">
        <f>IF($A24="","",SUMIFS(Allocations!L$3:L$302,Allocations!$B$3:$B$302,$A24))</f>
        <v/>
      </c>
      <c r="L24" s="15">
        <f>IF($A24="","",SUMIFS(Allocations!M$3:M$302,Allocations!$B$3:$B$302,$A24))</f>
        <v/>
      </c>
      <c r="M24" s="15">
        <f>IF($A24="","",SUMIFS(Allocations!N$3:N$302,Allocations!$B$3:$B$302,$A24))</f>
        <v/>
      </c>
      <c r="N24" s="15">
        <f>IF($A24="","",SUMIFS(Allocations!O$3:O$302,Allocations!$B$3:$B$302,$A24))</f>
        <v/>
      </c>
    </row>
    <row r="25">
      <c r="A25">
        <f>IF(Projects!$A25="","",Projects!$A25)</f>
        <v/>
      </c>
      <c r="B25">
        <f>IF(Projects!$A25="","",IF(Projects!$C25="","",Projects!$C25))</f>
        <v/>
      </c>
      <c r="C25" s="15">
        <f>IF($A25="","",SUMIFS(Allocations!D$3:D$302,Allocations!$B$3:$B$302,$A25))</f>
        <v/>
      </c>
      <c r="D25" s="15">
        <f>IF($A25="","",SUMIFS(Allocations!E$3:E$302,Allocations!$B$3:$B$302,$A25))</f>
        <v/>
      </c>
      <c r="E25" s="15">
        <f>IF($A25="","",SUMIFS(Allocations!F$3:F$302,Allocations!$B$3:$B$302,$A25))</f>
        <v/>
      </c>
      <c r="F25" s="15">
        <f>IF($A25="","",SUMIFS(Allocations!G$3:G$302,Allocations!$B$3:$B$302,$A25))</f>
        <v/>
      </c>
      <c r="G25" s="15">
        <f>IF($A25="","",SUMIFS(Allocations!H$3:H$302,Allocations!$B$3:$B$302,$A25))</f>
        <v/>
      </c>
      <c r="H25" s="15">
        <f>IF($A25="","",SUMIFS(Allocations!I$3:I$302,Allocations!$B$3:$B$302,$A25))</f>
        <v/>
      </c>
      <c r="I25" s="15">
        <f>IF($A25="","",SUMIFS(Allocations!J$3:J$302,Allocations!$B$3:$B$302,$A25))</f>
        <v/>
      </c>
      <c r="J25" s="15">
        <f>IF($A25="","",SUMIFS(Allocations!K$3:K$302,Allocations!$B$3:$B$302,$A25))</f>
        <v/>
      </c>
      <c r="K25" s="15">
        <f>IF($A25="","",SUMIFS(Allocations!L$3:L$302,Allocations!$B$3:$B$302,$A25))</f>
        <v/>
      </c>
      <c r="L25" s="15">
        <f>IF($A25="","",SUMIFS(Allocations!M$3:M$302,Allocations!$B$3:$B$302,$A25))</f>
        <v/>
      </c>
      <c r="M25" s="15">
        <f>IF($A25="","",SUMIFS(Allocations!N$3:N$302,Allocations!$B$3:$B$302,$A25))</f>
        <v/>
      </c>
      <c r="N25" s="15">
        <f>IF($A25="","",SUMIFS(Allocations!O$3:O$302,Allocations!$B$3:$B$302,$A25))</f>
        <v/>
      </c>
    </row>
    <row r="26">
      <c r="A26">
        <f>IF(Projects!$A26="","",Projects!$A26)</f>
        <v/>
      </c>
      <c r="B26">
        <f>IF(Projects!$A26="","",IF(Projects!$C26="","",Projects!$C26))</f>
        <v/>
      </c>
      <c r="C26" s="15">
        <f>IF($A26="","",SUMIFS(Allocations!D$3:D$302,Allocations!$B$3:$B$302,$A26))</f>
        <v/>
      </c>
      <c r="D26" s="15">
        <f>IF($A26="","",SUMIFS(Allocations!E$3:E$302,Allocations!$B$3:$B$302,$A26))</f>
        <v/>
      </c>
      <c r="E26" s="15">
        <f>IF($A26="","",SUMIFS(Allocations!F$3:F$302,Allocations!$B$3:$B$302,$A26))</f>
        <v/>
      </c>
      <c r="F26" s="15">
        <f>IF($A26="","",SUMIFS(Allocations!G$3:G$302,Allocations!$B$3:$B$302,$A26))</f>
        <v/>
      </c>
      <c r="G26" s="15">
        <f>IF($A26="","",SUMIFS(Allocations!H$3:H$302,Allocations!$B$3:$B$302,$A26))</f>
        <v/>
      </c>
      <c r="H26" s="15">
        <f>IF($A26="","",SUMIFS(Allocations!I$3:I$302,Allocations!$B$3:$B$302,$A26))</f>
        <v/>
      </c>
      <c r="I26" s="15">
        <f>IF($A26="","",SUMIFS(Allocations!J$3:J$302,Allocations!$B$3:$B$302,$A26))</f>
        <v/>
      </c>
      <c r="J26" s="15">
        <f>IF($A26="","",SUMIFS(Allocations!K$3:K$302,Allocations!$B$3:$B$302,$A26))</f>
        <v/>
      </c>
      <c r="K26" s="15">
        <f>IF($A26="","",SUMIFS(Allocations!L$3:L$302,Allocations!$B$3:$B$302,$A26))</f>
        <v/>
      </c>
      <c r="L26" s="15">
        <f>IF($A26="","",SUMIFS(Allocations!M$3:M$302,Allocations!$B$3:$B$302,$A26))</f>
        <v/>
      </c>
      <c r="M26" s="15">
        <f>IF($A26="","",SUMIFS(Allocations!N$3:N$302,Allocations!$B$3:$B$302,$A26))</f>
        <v/>
      </c>
      <c r="N26" s="15">
        <f>IF($A26="","",SUMIFS(Allocations!O$3:O$302,Allocations!$B$3:$B$302,$A26))</f>
        <v/>
      </c>
    </row>
    <row r="27">
      <c r="A27">
        <f>IF(Projects!$A27="","",Projects!$A27)</f>
        <v/>
      </c>
      <c r="B27">
        <f>IF(Projects!$A27="","",IF(Projects!$C27="","",Projects!$C27))</f>
        <v/>
      </c>
      <c r="C27" s="15">
        <f>IF($A27="","",SUMIFS(Allocations!D$3:D$302,Allocations!$B$3:$B$302,$A27))</f>
        <v/>
      </c>
      <c r="D27" s="15">
        <f>IF($A27="","",SUMIFS(Allocations!E$3:E$302,Allocations!$B$3:$B$302,$A27))</f>
        <v/>
      </c>
      <c r="E27" s="15">
        <f>IF($A27="","",SUMIFS(Allocations!F$3:F$302,Allocations!$B$3:$B$302,$A27))</f>
        <v/>
      </c>
      <c r="F27" s="15">
        <f>IF($A27="","",SUMIFS(Allocations!G$3:G$302,Allocations!$B$3:$B$302,$A27))</f>
        <v/>
      </c>
      <c r="G27" s="15">
        <f>IF($A27="","",SUMIFS(Allocations!H$3:H$302,Allocations!$B$3:$B$302,$A27))</f>
        <v/>
      </c>
      <c r="H27" s="15">
        <f>IF($A27="","",SUMIFS(Allocations!I$3:I$302,Allocations!$B$3:$B$302,$A27))</f>
        <v/>
      </c>
      <c r="I27" s="15">
        <f>IF($A27="","",SUMIFS(Allocations!J$3:J$302,Allocations!$B$3:$B$302,$A27))</f>
        <v/>
      </c>
      <c r="J27" s="15">
        <f>IF($A27="","",SUMIFS(Allocations!K$3:K$302,Allocations!$B$3:$B$302,$A27))</f>
        <v/>
      </c>
      <c r="K27" s="15">
        <f>IF($A27="","",SUMIFS(Allocations!L$3:L$302,Allocations!$B$3:$B$302,$A27))</f>
        <v/>
      </c>
      <c r="L27" s="15">
        <f>IF($A27="","",SUMIFS(Allocations!M$3:M$302,Allocations!$B$3:$B$302,$A27))</f>
        <v/>
      </c>
      <c r="M27" s="15">
        <f>IF($A27="","",SUMIFS(Allocations!N$3:N$302,Allocations!$B$3:$B$302,$A27))</f>
        <v/>
      </c>
      <c r="N27" s="15">
        <f>IF($A27="","",SUMIFS(Allocations!O$3:O$302,Allocations!$B$3:$B$302,$A27))</f>
        <v/>
      </c>
    </row>
    <row r="28">
      <c r="A28">
        <f>IF(Projects!$A28="","",Projects!$A28)</f>
        <v/>
      </c>
      <c r="B28">
        <f>IF(Projects!$A28="","",IF(Projects!$C28="","",Projects!$C28))</f>
        <v/>
      </c>
      <c r="C28" s="15">
        <f>IF($A28="","",SUMIFS(Allocations!D$3:D$302,Allocations!$B$3:$B$302,$A28))</f>
        <v/>
      </c>
      <c r="D28" s="15">
        <f>IF($A28="","",SUMIFS(Allocations!E$3:E$302,Allocations!$B$3:$B$302,$A28))</f>
        <v/>
      </c>
      <c r="E28" s="15">
        <f>IF($A28="","",SUMIFS(Allocations!F$3:F$302,Allocations!$B$3:$B$302,$A28))</f>
        <v/>
      </c>
      <c r="F28" s="15">
        <f>IF($A28="","",SUMIFS(Allocations!G$3:G$302,Allocations!$B$3:$B$302,$A28))</f>
        <v/>
      </c>
      <c r="G28" s="15">
        <f>IF($A28="","",SUMIFS(Allocations!H$3:H$302,Allocations!$B$3:$B$302,$A28))</f>
        <v/>
      </c>
      <c r="H28" s="15">
        <f>IF($A28="","",SUMIFS(Allocations!I$3:I$302,Allocations!$B$3:$B$302,$A28))</f>
        <v/>
      </c>
      <c r="I28" s="15">
        <f>IF($A28="","",SUMIFS(Allocations!J$3:J$302,Allocations!$B$3:$B$302,$A28))</f>
        <v/>
      </c>
      <c r="J28" s="15">
        <f>IF($A28="","",SUMIFS(Allocations!K$3:K$302,Allocations!$B$3:$B$302,$A28))</f>
        <v/>
      </c>
      <c r="K28" s="15">
        <f>IF($A28="","",SUMIFS(Allocations!L$3:L$302,Allocations!$B$3:$B$302,$A28))</f>
        <v/>
      </c>
      <c r="L28" s="15">
        <f>IF($A28="","",SUMIFS(Allocations!M$3:M$302,Allocations!$B$3:$B$302,$A28))</f>
        <v/>
      </c>
      <c r="M28" s="15">
        <f>IF($A28="","",SUMIFS(Allocations!N$3:N$302,Allocations!$B$3:$B$302,$A28))</f>
        <v/>
      </c>
      <c r="N28" s="15">
        <f>IF($A28="","",SUMIFS(Allocations!O$3:O$302,Allocations!$B$3:$B$302,$A28))</f>
        <v/>
      </c>
    </row>
    <row r="29">
      <c r="A29">
        <f>IF(Projects!$A29="","",Projects!$A29)</f>
        <v/>
      </c>
      <c r="B29">
        <f>IF(Projects!$A29="","",IF(Projects!$C29="","",Projects!$C29))</f>
        <v/>
      </c>
      <c r="C29" s="15">
        <f>IF($A29="","",SUMIFS(Allocations!D$3:D$302,Allocations!$B$3:$B$302,$A29))</f>
        <v/>
      </c>
      <c r="D29" s="15">
        <f>IF($A29="","",SUMIFS(Allocations!E$3:E$302,Allocations!$B$3:$B$302,$A29))</f>
        <v/>
      </c>
      <c r="E29" s="15">
        <f>IF($A29="","",SUMIFS(Allocations!F$3:F$302,Allocations!$B$3:$B$302,$A29))</f>
        <v/>
      </c>
      <c r="F29" s="15">
        <f>IF($A29="","",SUMIFS(Allocations!G$3:G$302,Allocations!$B$3:$B$302,$A29))</f>
        <v/>
      </c>
      <c r="G29" s="15">
        <f>IF($A29="","",SUMIFS(Allocations!H$3:H$302,Allocations!$B$3:$B$302,$A29))</f>
        <v/>
      </c>
      <c r="H29" s="15">
        <f>IF($A29="","",SUMIFS(Allocations!I$3:I$302,Allocations!$B$3:$B$302,$A29))</f>
        <v/>
      </c>
      <c r="I29" s="15">
        <f>IF($A29="","",SUMIFS(Allocations!J$3:J$302,Allocations!$B$3:$B$302,$A29))</f>
        <v/>
      </c>
      <c r="J29" s="15">
        <f>IF($A29="","",SUMIFS(Allocations!K$3:K$302,Allocations!$B$3:$B$302,$A29))</f>
        <v/>
      </c>
      <c r="K29" s="15">
        <f>IF($A29="","",SUMIFS(Allocations!L$3:L$302,Allocations!$B$3:$B$302,$A29))</f>
        <v/>
      </c>
      <c r="L29" s="15">
        <f>IF($A29="","",SUMIFS(Allocations!M$3:M$302,Allocations!$B$3:$B$302,$A29))</f>
        <v/>
      </c>
      <c r="M29" s="15">
        <f>IF($A29="","",SUMIFS(Allocations!N$3:N$302,Allocations!$B$3:$B$302,$A29))</f>
        <v/>
      </c>
      <c r="N29" s="15">
        <f>IF($A29="","",SUMIFS(Allocations!O$3:O$302,Allocations!$B$3:$B$302,$A29))</f>
        <v/>
      </c>
    </row>
    <row r="30">
      <c r="A30">
        <f>IF(Projects!$A30="","",Projects!$A30)</f>
        <v/>
      </c>
      <c r="B30">
        <f>IF(Projects!$A30="","",IF(Projects!$C30="","",Projects!$C30))</f>
        <v/>
      </c>
      <c r="C30" s="15">
        <f>IF($A30="","",SUMIFS(Allocations!D$3:D$302,Allocations!$B$3:$B$302,$A30))</f>
        <v/>
      </c>
      <c r="D30" s="15">
        <f>IF($A30="","",SUMIFS(Allocations!E$3:E$302,Allocations!$B$3:$B$302,$A30))</f>
        <v/>
      </c>
      <c r="E30" s="15">
        <f>IF($A30="","",SUMIFS(Allocations!F$3:F$302,Allocations!$B$3:$B$302,$A30))</f>
        <v/>
      </c>
      <c r="F30" s="15">
        <f>IF($A30="","",SUMIFS(Allocations!G$3:G$302,Allocations!$B$3:$B$302,$A30))</f>
        <v/>
      </c>
      <c r="G30" s="15">
        <f>IF($A30="","",SUMIFS(Allocations!H$3:H$302,Allocations!$B$3:$B$302,$A30))</f>
        <v/>
      </c>
      <c r="H30" s="15">
        <f>IF($A30="","",SUMIFS(Allocations!I$3:I$302,Allocations!$B$3:$B$302,$A30))</f>
        <v/>
      </c>
      <c r="I30" s="15">
        <f>IF($A30="","",SUMIFS(Allocations!J$3:J$302,Allocations!$B$3:$B$302,$A30))</f>
        <v/>
      </c>
      <c r="J30" s="15">
        <f>IF($A30="","",SUMIFS(Allocations!K$3:K$302,Allocations!$B$3:$B$302,$A30))</f>
        <v/>
      </c>
      <c r="K30" s="15">
        <f>IF($A30="","",SUMIFS(Allocations!L$3:L$302,Allocations!$B$3:$B$302,$A30))</f>
        <v/>
      </c>
      <c r="L30" s="15">
        <f>IF($A30="","",SUMIFS(Allocations!M$3:M$302,Allocations!$B$3:$B$302,$A30))</f>
        <v/>
      </c>
      <c r="M30" s="15">
        <f>IF($A30="","",SUMIFS(Allocations!N$3:N$302,Allocations!$B$3:$B$302,$A30))</f>
        <v/>
      </c>
      <c r="N30" s="15">
        <f>IF($A30="","",SUMIFS(Allocations!O$3:O$302,Allocations!$B$3:$B$302,$A30))</f>
        <v/>
      </c>
    </row>
    <row r="31">
      <c r="A31">
        <f>IF(Projects!$A31="","",Projects!$A31)</f>
        <v/>
      </c>
      <c r="B31">
        <f>IF(Projects!$A31="","",IF(Projects!$C31="","",Projects!$C31))</f>
        <v/>
      </c>
      <c r="C31" s="15">
        <f>IF($A31="","",SUMIFS(Allocations!D$3:D$302,Allocations!$B$3:$B$302,$A31))</f>
        <v/>
      </c>
      <c r="D31" s="15">
        <f>IF($A31="","",SUMIFS(Allocations!E$3:E$302,Allocations!$B$3:$B$302,$A31))</f>
        <v/>
      </c>
      <c r="E31" s="15">
        <f>IF($A31="","",SUMIFS(Allocations!F$3:F$302,Allocations!$B$3:$B$302,$A31))</f>
        <v/>
      </c>
      <c r="F31" s="15">
        <f>IF($A31="","",SUMIFS(Allocations!G$3:G$302,Allocations!$B$3:$B$302,$A31))</f>
        <v/>
      </c>
      <c r="G31" s="15">
        <f>IF($A31="","",SUMIFS(Allocations!H$3:H$302,Allocations!$B$3:$B$302,$A31))</f>
        <v/>
      </c>
      <c r="H31" s="15">
        <f>IF($A31="","",SUMIFS(Allocations!I$3:I$302,Allocations!$B$3:$B$302,$A31))</f>
        <v/>
      </c>
      <c r="I31" s="15">
        <f>IF($A31="","",SUMIFS(Allocations!J$3:J$302,Allocations!$B$3:$B$302,$A31))</f>
        <v/>
      </c>
      <c r="J31" s="15">
        <f>IF($A31="","",SUMIFS(Allocations!K$3:K$302,Allocations!$B$3:$B$302,$A31))</f>
        <v/>
      </c>
      <c r="K31" s="15">
        <f>IF($A31="","",SUMIFS(Allocations!L$3:L$302,Allocations!$B$3:$B$302,$A31))</f>
        <v/>
      </c>
      <c r="L31" s="15">
        <f>IF($A31="","",SUMIFS(Allocations!M$3:M$302,Allocations!$B$3:$B$302,$A31))</f>
        <v/>
      </c>
      <c r="M31" s="15">
        <f>IF($A31="","",SUMIFS(Allocations!N$3:N$302,Allocations!$B$3:$B$302,$A31))</f>
        <v/>
      </c>
      <c r="N31" s="15">
        <f>IF($A31="","",SUMIFS(Allocations!O$3:O$302,Allocations!$B$3:$B$302,$A31))</f>
        <v/>
      </c>
    </row>
    <row r="32">
      <c r="A32">
        <f>IF(Projects!$A32="","",Projects!$A32)</f>
        <v/>
      </c>
      <c r="B32">
        <f>IF(Projects!$A32="","",IF(Projects!$C32="","",Projects!$C32))</f>
        <v/>
      </c>
      <c r="C32" s="15">
        <f>IF($A32="","",SUMIFS(Allocations!D$3:D$302,Allocations!$B$3:$B$302,$A32))</f>
        <v/>
      </c>
      <c r="D32" s="15">
        <f>IF($A32="","",SUMIFS(Allocations!E$3:E$302,Allocations!$B$3:$B$302,$A32))</f>
        <v/>
      </c>
      <c r="E32" s="15">
        <f>IF($A32="","",SUMIFS(Allocations!F$3:F$302,Allocations!$B$3:$B$302,$A32))</f>
        <v/>
      </c>
      <c r="F32" s="15">
        <f>IF($A32="","",SUMIFS(Allocations!G$3:G$302,Allocations!$B$3:$B$302,$A32))</f>
        <v/>
      </c>
      <c r="G32" s="15">
        <f>IF($A32="","",SUMIFS(Allocations!H$3:H$302,Allocations!$B$3:$B$302,$A32))</f>
        <v/>
      </c>
      <c r="H32" s="15">
        <f>IF($A32="","",SUMIFS(Allocations!I$3:I$302,Allocations!$B$3:$B$302,$A32))</f>
        <v/>
      </c>
      <c r="I32" s="15">
        <f>IF($A32="","",SUMIFS(Allocations!J$3:J$302,Allocations!$B$3:$B$302,$A32))</f>
        <v/>
      </c>
      <c r="J32" s="15">
        <f>IF($A32="","",SUMIFS(Allocations!K$3:K$302,Allocations!$B$3:$B$302,$A32))</f>
        <v/>
      </c>
      <c r="K32" s="15">
        <f>IF($A32="","",SUMIFS(Allocations!L$3:L$302,Allocations!$B$3:$B$302,$A32))</f>
        <v/>
      </c>
      <c r="L32" s="15">
        <f>IF($A32="","",SUMIFS(Allocations!M$3:M$302,Allocations!$B$3:$B$302,$A32))</f>
        <v/>
      </c>
      <c r="M32" s="15">
        <f>IF($A32="","",SUMIFS(Allocations!N$3:N$302,Allocations!$B$3:$B$302,$A32))</f>
        <v/>
      </c>
      <c r="N32" s="15">
        <f>IF($A32="","",SUMIFS(Allocations!O$3:O$302,Allocations!$B$3:$B$302,$A32))</f>
        <v/>
      </c>
    </row>
    <row r="33">
      <c r="A33">
        <f>IF(Projects!$A33="","",Projects!$A33)</f>
        <v/>
      </c>
      <c r="B33">
        <f>IF(Projects!$A33="","",IF(Projects!$C33="","",Projects!$C33))</f>
        <v/>
      </c>
      <c r="C33" s="15">
        <f>IF($A33="","",SUMIFS(Allocations!D$3:D$302,Allocations!$B$3:$B$302,$A33))</f>
        <v/>
      </c>
      <c r="D33" s="15">
        <f>IF($A33="","",SUMIFS(Allocations!E$3:E$302,Allocations!$B$3:$B$302,$A33))</f>
        <v/>
      </c>
      <c r="E33" s="15">
        <f>IF($A33="","",SUMIFS(Allocations!F$3:F$302,Allocations!$B$3:$B$302,$A33))</f>
        <v/>
      </c>
      <c r="F33" s="15">
        <f>IF($A33="","",SUMIFS(Allocations!G$3:G$302,Allocations!$B$3:$B$302,$A33))</f>
        <v/>
      </c>
      <c r="G33" s="15">
        <f>IF($A33="","",SUMIFS(Allocations!H$3:H$302,Allocations!$B$3:$B$302,$A33))</f>
        <v/>
      </c>
      <c r="H33" s="15">
        <f>IF($A33="","",SUMIFS(Allocations!I$3:I$302,Allocations!$B$3:$B$302,$A33))</f>
        <v/>
      </c>
      <c r="I33" s="15">
        <f>IF($A33="","",SUMIFS(Allocations!J$3:J$302,Allocations!$B$3:$B$302,$A33))</f>
        <v/>
      </c>
      <c r="J33" s="15">
        <f>IF($A33="","",SUMIFS(Allocations!K$3:K$302,Allocations!$B$3:$B$302,$A33))</f>
        <v/>
      </c>
      <c r="K33" s="15">
        <f>IF($A33="","",SUMIFS(Allocations!L$3:L$302,Allocations!$B$3:$B$302,$A33))</f>
        <v/>
      </c>
      <c r="L33" s="15">
        <f>IF($A33="","",SUMIFS(Allocations!M$3:M$302,Allocations!$B$3:$B$302,$A33))</f>
        <v/>
      </c>
      <c r="M33" s="15">
        <f>IF($A33="","",SUMIFS(Allocations!N$3:N$302,Allocations!$B$3:$B$302,$A33))</f>
        <v/>
      </c>
      <c r="N33" s="15">
        <f>IF($A33="","",SUMIFS(Allocations!O$3:O$302,Allocations!$B$3:$B$302,$A33))</f>
        <v/>
      </c>
    </row>
    <row r="34">
      <c r="A34">
        <f>IF(Projects!$A34="","",Projects!$A34)</f>
        <v/>
      </c>
      <c r="B34">
        <f>IF(Projects!$A34="","",IF(Projects!$C34="","",Projects!$C34))</f>
        <v/>
      </c>
      <c r="C34" s="15">
        <f>IF($A34="","",SUMIFS(Allocations!D$3:D$302,Allocations!$B$3:$B$302,$A34))</f>
        <v/>
      </c>
      <c r="D34" s="15">
        <f>IF($A34="","",SUMIFS(Allocations!E$3:E$302,Allocations!$B$3:$B$302,$A34))</f>
        <v/>
      </c>
      <c r="E34" s="15">
        <f>IF($A34="","",SUMIFS(Allocations!F$3:F$302,Allocations!$B$3:$B$302,$A34))</f>
        <v/>
      </c>
      <c r="F34" s="15">
        <f>IF($A34="","",SUMIFS(Allocations!G$3:G$302,Allocations!$B$3:$B$302,$A34))</f>
        <v/>
      </c>
      <c r="G34" s="15">
        <f>IF($A34="","",SUMIFS(Allocations!H$3:H$302,Allocations!$B$3:$B$302,$A34))</f>
        <v/>
      </c>
      <c r="H34" s="15">
        <f>IF($A34="","",SUMIFS(Allocations!I$3:I$302,Allocations!$B$3:$B$302,$A34))</f>
        <v/>
      </c>
      <c r="I34" s="15">
        <f>IF($A34="","",SUMIFS(Allocations!J$3:J$302,Allocations!$B$3:$B$302,$A34))</f>
        <v/>
      </c>
      <c r="J34" s="15">
        <f>IF($A34="","",SUMIFS(Allocations!K$3:K$302,Allocations!$B$3:$B$302,$A34))</f>
        <v/>
      </c>
      <c r="K34" s="15">
        <f>IF($A34="","",SUMIFS(Allocations!L$3:L$302,Allocations!$B$3:$B$302,$A34))</f>
        <v/>
      </c>
      <c r="L34" s="15">
        <f>IF($A34="","",SUMIFS(Allocations!M$3:M$302,Allocations!$B$3:$B$302,$A34))</f>
        <v/>
      </c>
      <c r="M34" s="15">
        <f>IF($A34="","",SUMIFS(Allocations!N$3:N$302,Allocations!$B$3:$B$302,$A34))</f>
        <v/>
      </c>
      <c r="N34" s="15">
        <f>IF($A34="","",SUMIFS(Allocations!O$3:O$302,Allocations!$B$3:$B$302,$A34))</f>
        <v/>
      </c>
    </row>
    <row r="35">
      <c r="A35">
        <f>IF(Projects!$A35="","",Projects!$A35)</f>
        <v/>
      </c>
      <c r="B35">
        <f>IF(Projects!$A35="","",IF(Projects!$C35="","",Projects!$C35))</f>
        <v/>
      </c>
      <c r="C35" s="15">
        <f>IF($A35="","",SUMIFS(Allocations!D$3:D$302,Allocations!$B$3:$B$302,$A35))</f>
        <v/>
      </c>
      <c r="D35" s="15">
        <f>IF($A35="","",SUMIFS(Allocations!E$3:E$302,Allocations!$B$3:$B$302,$A35))</f>
        <v/>
      </c>
      <c r="E35" s="15">
        <f>IF($A35="","",SUMIFS(Allocations!F$3:F$302,Allocations!$B$3:$B$302,$A35))</f>
        <v/>
      </c>
      <c r="F35" s="15">
        <f>IF($A35="","",SUMIFS(Allocations!G$3:G$302,Allocations!$B$3:$B$302,$A35))</f>
        <v/>
      </c>
      <c r="G35" s="15">
        <f>IF($A35="","",SUMIFS(Allocations!H$3:H$302,Allocations!$B$3:$B$302,$A35))</f>
        <v/>
      </c>
      <c r="H35" s="15">
        <f>IF($A35="","",SUMIFS(Allocations!I$3:I$302,Allocations!$B$3:$B$302,$A35))</f>
        <v/>
      </c>
      <c r="I35" s="15">
        <f>IF($A35="","",SUMIFS(Allocations!J$3:J$302,Allocations!$B$3:$B$302,$A35))</f>
        <v/>
      </c>
      <c r="J35" s="15">
        <f>IF($A35="","",SUMIFS(Allocations!K$3:K$302,Allocations!$B$3:$B$302,$A35))</f>
        <v/>
      </c>
      <c r="K35" s="15">
        <f>IF($A35="","",SUMIFS(Allocations!L$3:L$302,Allocations!$B$3:$B$302,$A35))</f>
        <v/>
      </c>
      <c r="L35" s="15">
        <f>IF($A35="","",SUMIFS(Allocations!M$3:M$302,Allocations!$B$3:$B$302,$A35))</f>
        <v/>
      </c>
      <c r="M35" s="15">
        <f>IF($A35="","",SUMIFS(Allocations!N$3:N$302,Allocations!$B$3:$B$302,$A35))</f>
        <v/>
      </c>
      <c r="N35" s="15">
        <f>IF($A35="","",SUMIFS(Allocations!O$3:O$302,Allocations!$B$3:$B$302,$A35))</f>
        <v/>
      </c>
    </row>
    <row r="36">
      <c r="A36">
        <f>IF(Projects!$A36="","",Projects!$A36)</f>
        <v/>
      </c>
      <c r="B36">
        <f>IF(Projects!$A36="","",IF(Projects!$C36="","",Projects!$C36))</f>
        <v/>
      </c>
      <c r="C36" s="15">
        <f>IF($A36="","",SUMIFS(Allocations!D$3:D$302,Allocations!$B$3:$B$302,$A36))</f>
        <v/>
      </c>
      <c r="D36" s="15">
        <f>IF($A36="","",SUMIFS(Allocations!E$3:E$302,Allocations!$B$3:$B$302,$A36))</f>
        <v/>
      </c>
      <c r="E36" s="15">
        <f>IF($A36="","",SUMIFS(Allocations!F$3:F$302,Allocations!$B$3:$B$302,$A36))</f>
        <v/>
      </c>
      <c r="F36" s="15">
        <f>IF($A36="","",SUMIFS(Allocations!G$3:G$302,Allocations!$B$3:$B$302,$A36))</f>
        <v/>
      </c>
      <c r="G36" s="15">
        <f>IF($A36="","",SUMIFS(Allocations!H$3:H$302,Allocations!$B$3:$B$302,$A36))</f>
        <v/>
      </c>
      <c r="H36" s="15">
        <f>IF($A36="","",SUMIFS(Allocations!I$3:I$302,Allocations!$B$3:$B$302,$A36))</f>
        <v/>
      </c>
      <c r="I36" s="15">
        <f>IF($A36="","",SUMIFS(Allocations!J$3:J$302,Allocations!$B$3:$B$302,$A36))</f>
        <v/>
      </c>
      <c r="J36" s="15">
        <f>IF($A36="","",SUMIFS(Allocations!K$3:K$302,Allocations!$B$3:$B$302,$A36))</f>
        <v/>
      </c>
      <c r="K36" s="15">
        <f>IF($A36="","",SUMIFS(Allocations!L$3:L$302,Allocations!$B$3:$B$302,$A36))</f>
        <v/>
      </c>
      <c r="L36" s="15">
        <f>IF($A36="","",SUMIFS(Allocations!M$3:M$302,Allocations!$B$3:$B$302,$A36))</f>
        <v/>
      </c>
      <c r="M36" s="15">
        <f>IF($A36="","",SUMIFS(Allocations!N$3:N$302,Allocations!$B$3:$B$302,$A36))</f>
        <v/>
      </c>
      <c r="N36" s="15">
        <f>IF($A36="","",SUMIFS(Allocations!O$3:O$302,Allocations!$B$3:$B$302,$A36))</f>
        <v/>
      </c>
    </row>
    <row r="37">
      <c r="A37">
        <f>IF(Projects!$A37="","",Projects!$A37)</f>
        <v/>
      </c>
      <c r="B37">
        <f>IF(Projects!$A37="","",IF(Projects!$C37="","",Projects!$C37))</f>
        <v/>
      </c>
      <c r="C37" s="15">
        <f>IF($A37="","",SUMIFS(Allocations!D$3:D$302,Allocations!$B$3:$B$302,$A37))</f>
        <v/>
      </c>
      <c r="D37" s="15">
        <f>IF($A37="","",SUMIFS(Allocations!E$3:E$302,Allocations!$B$3:$B$302,$A37))</f>
        <v/>
      </c>
      <c r="E37" s="15">
        <f>IF($A37="","",SUMIFS(Allocations!F$3:F$302,Allocations!$B$3:$B$302,$A37))</f>
        <v/>
      </c>
      <c r="F37" s="15">
        <f>IF($A37="","",SUMIFS(Allocations!G$3:G$302,Allocations!$B$3:$B$302,$A37))</f>
        <v/>
      </c>
      <c r="G37" s="15">
        <f>IF($A37="","",SUMIFS(Allocations!H$3:H$302,Allocations!$B$3:$B$302,$A37))</f>
        <v/>
      </c>
      <c r="H37" s="15">
        <f>IF($A37="","",SUMIFS(Allocations!I$3:I$302,Allocations!$B$3:$B$302,$A37))</f>
        <v/>
      </c>
      <c r="I37" s="15">
        <f>IF($A37="","",SUMIFS(Allocations!J$3:J$302,Allocations!$B$3:$B$302,$A37))</f>
        <v/>
      </c>
      <c r="J37" s="15">
        <f>IF($A37="","",SUMIFS(Allocations!K$3:K$302,Allocations!$B$3:$B$302,$A37))</f>
        <v/>
      </c>
      <c r="K37" s="15">
        <f>IF($A37="","",SUMIFS(Allocations!L$3:L$302,Allocations!$B$3:$B$302,$A37))</f>
        <v/>
      </c>
      <c r="L37" s="15">
        <f>IF($A37="","",SUMIFS(Allocations!M$3:M$302,Allocations!$B$3:$B$302,$A37))</f>
        <v/>
      </c>
      <c r="M37" s="15">
        <f>IF($A37="","",SUMIFS(Allocations!N$3:N$302,Allocations!$B$3:$B$302,$A37))</f>
        <v/>
      </c>
      <c r="N37" s="15">
        <f>IF($A37="","",SUMIFS(Allocations!O$3:O$302,Allocations!$B$3:$B$302,$A37))</f>
        <v/>
      </c>
    </row>
    <row r="38">
      <c r="A38">
        <f>IF(Projects!$A38="","",Projects!$A38)</f>
        <v/>
      </c>
      <c r="B38">
        <f>IF(Projects!$A38="","",IF(Projects!$C38="","",Projects!$C38))</f>
        <v/>
      </c>
      <c r="C38" s="15">
        <f>IF($A38="","",SUMIFS(Allocations!D$3:D$302,Allocations!$B$3:$B$302,$A38))</f>
        <v/>
      </c>
      <c r="D38" s="15">
        <f>IF($A38="","",SUMIFS(Allocations!E$3:E$302,Allocations!$B$3:$B$302,$A38))</f>
        <v/>
      </c>
      <c r="E38" s="15">
        <f>IF($A38="","",SUMIFS(Allocations!F$3:F$302,Allocations!$B$3:$B$302,$A38))</f>
        <v/>
      </c>
      <c r="F38" s="15">
        <f>IF($A38="","",SUMIFS(Allocations!G$3:G$302,Allocations!$B$3:$B$302,$A38))</f>
        <v/>
      </c>
      <c r="G38" s="15">
        <f>IF($A38="","",SUMIFS(Allocations!H$3:H$302,Allocations!$B$3:$B$302,$A38))</f>
        <v/>
      </c>
      <c r="H38" s="15">
        <f>IF($A38="","",SUMIFS(Allocations!I$3:I$302,Allocations!$B$3:$B$302,$A38))</f>
        <v/>
      </c>
      <c r="I38" s="15">
        <f>IF($A38="","",SUMIFS(Allocations!J$3:J$302,Allocations!$B$3:$B$302,$A38))</f>
        <v/>
      </c>
      <c r="J38" s="15">
        <f>IF($A38="","",SUMIFS(Allocations!K$3:K$302,Allocations!$B$3:$B$302,$A38))</f>
        <v/>
      </c>
      <c r="K38" s="15">
        <f>IF($A38="","",SUMIFS(Allocations!L$3:L$302,Allocations!$B$3:$B$302,$A38))</f>
        <v/>
      </c>
      <c r="L38" s="15">
        <f>IF($A38="","",SUMIFS(Allocations!M$3:M$302,Allocations!$B$3:$B$302,$A38))</f>
        <v/>
      </c>
      <c r="M38" s="15">
        <f>IF($A38="","",SUMIFS(Allocations!N$3:N$302,Allocations!$B$3:$B$302,$A38))</f>
        <v/>
      </c>
      <c r="N38" s="15">
        <f>IF($A38="","",SUMIFS(Allocations!O$3:O$302,Allocations!$B$3:$B$302,$A38))</f>
        <v/>
      </c>
    </row>
    <row r="39">
      <c r="A39">
        <f>IF(Projects!$A39="","",Projects!$A39)</f>
        <v/>
      </c>
      <c r="B39">
        <f>IF(Projects!$A39="","",IF(Projects!$C39="","",Projects!$C39))</f>
        <v/>
      </c>
      <c r="C39" s="15">
        <f>IF($A39="","",SUMIFS(Allocations!D$3:D$302,Allocations!$B$3:$B$302,$A39))</f>
        <v/>
      </c>
      <c r="D39" s="15">
        <f>IF($A39="","",SUMIFS(Allocations!E$3:E$302,Allocations!$B$3:$B$302,$A39))</f>
        <v/>
      </c>
      <c r="E39" s="15">
        <f>IF($A39="","",SUMIFS(Allocations!F$3:F$302,Allocations!$B$3:$B$302,$A39))</f>
        <v/>
      </c>
      <c r="F39" s="15">
        <f>IF($A39="","",SUMIFS(Allocations!G$3:G$302,Allocations!$B$3:$B$302,$A39))</f>
        <v/>
      </c>
      <c r="G39" s="15">
        <f>IF($A39="","",SUMIFS(Allocations!H$3:H$302,Allocations!$B$3:$B$302,$A39))</f>
        <v/>
      </c>
      <c r="H39" s="15">
        <f>IF($A39="","",SUMIFS(Allocations!I$3:I$302,Allocations!$B$3:$B$302,$A39))</f>
        <v/>
      </c>
      <c r="I39" s="15">
        <f>IF($A39="","",SUMIFS(Allocations!J$3:J$302,Allocations!$B$3:$B$302,$A39))</f>
        <v/>
      </c>
      <c r="J39" s="15">
        <f>IF($A39="","",SUMIFS(Allocations!K$3:K$302,Allocations!$B$3:$B$302,$A39))</f>
        <v/>
      </c>
      <c r="K39" s="15">
        <f>IF($A39="","",SUMIFS(Allocations!L$3:L$302,Allocations!$B$3:$B$302,$A39))</f>
        <v/>
      </c>
      <c r="L39" s="15">
        <f>IF($A39="","",SUMIFS(Allocations!M$3:M$302,Allocations!$B$3:$B$302,$A39))</f>
        <v/>
      </c>
      <c r="M39" s="15">
        <f>IF($A39="","",SUMIFS(Allocations!N$3:N$302,Allocations!$B$3:$B$302,$A39))</f>
        <v/>
      </c>
      <c r="N39" s="15">
        <f>IF($A39="","",SUMIFS(Allocations!O$3:O$302,Allocations!$B$3:$B$302,$A39))</f>
        <v/>
      </c>
    </row>
    <row r="40">
      <c r="A40">
        <f>IF(Projects!$A40="","",Projects!$A40)</f>
        <v/>
      </c>
      <c r="B40">
        <f>IF(Projects!$A40="","",IF(Projects!$C40="","",Projects!$C40))</f>
        <v/>
      </c>
      <c r="C40" s="15">
        <f>IF($A40="","",SUMIFS(Allocations!D$3:D$302,Allocations!$B$3:$B$302,$A40))</f>
        <v/>
      </c>
      <c r="D40" s="15">
        <f>IF($A40="","",SUMIFS(Allocations!E$3:E$302,Allocations!$B$3:$B$302,$A40))</f>
        <v/>
      </c>
      <c r="E40" s="15">
        <f>IF($A40="","",SUMIFS(Allocations!F$3:F$302,Allocations!$B$3:$B$302,$A40))</f>
        <v/>
      </c>
      <c r="F40" s="15">
        <f>IF($A40="","",SUMIFS(Allocations!G$3:G$302,Allocations!$B$3:$B$302,$A40))</f>
        <v/>
      </c>
      <c r="G40" s="15">
        <f>IF($A40="","",SUMIFS(Allocations!H$3:H$302,Allocations!$B$3:$B$302,$A40))</f>
        <v/>
      </c>
      <c r="H40" s="15">
        <f>IF($A40="","",SUMIFS(Allocations!I$3:I$302,Allocations!$B$3:$B$302,$A40))</f>
        <v/>
      </c>
      <c r="I40" s="15">
        <f>IF($A40="","",SUMIFS(Allocations!J$3:J$302,Allocations!$B$3:$B$302,$A40))</f>
        <v/>
      </c>
      <c r="J40" s="15">
        <f>IF($A40="","",SUMIFS(Allocations!K$3:K$302,Allocations!$B$3:$B$302,$A40))</f>
        <v/>
      </c>
      <c r="K40" s="15">
        <f>IF($A40="","",SUMIFS(Allocations!L$3:L$302,Allocations!$B$3:$B$302,$A40))</f>
        <v/>
      </c>
      <c r="L40" s="15">
        <f>IF($A40="","",SUMIFS(Allocations!M$3:M$302,Allocations!$B$3:$B$302,$A40))</f>
        <v/>
      </c>
      <c r="M40" s="15">
        <f>IF($A40="","",SUMIFS(Allocations!N$3:N$302,Allocations!$B$3:$B$302,$A40))</f>
        <v/>
      </c>
      <c r="N40" s="15">
        <f>IF($A40="","",SUMIFS(Allocations!O$3:O$302,Allocations!$B$3:$B$302,$A40))</f>
        <v/>
      </c>
    </row>
    <row r="41">
      <c r="A41">
        <f>IF(Projects!$A41="","",Projects!$A41)</f>
        <v/>
      </c>
      <c r="B41">
        <f>IF(Projects!$A41="","",IF(Projects!$C41="","",Projects!$C41))</f>
        <v/>
      </c>
      <c r="C41" s="15">
        <f>IF($A41="","",SUMIFS(Allocations!D$3:D$302,Allocations!$B$3:$B$302,$A41))</f>
        <v/>
      </c>
      <c r="D41" s="15">
        <f>IF($A41="","",SUMIFS(Allocations!E$3:E$302,Allocations!$B$3:$B$302,$A41))</f>
        <v/>
      </c>
      <c r="E41" s="15">
        <f>IF($A41="","",SUMIFS(Allocations!F$3:F$302,Allocations!$B$3:$B$302,$A41))</f>
        <v/>
      </c>
      <c r="F41" s="15">
        <f>IF($A41="","",SUMIFS(Allocations!G$3:G$302,Allocations!$B$3:$B$302,$A41))</f>
        <v/>
      </c>
      <c r="G41" s="15">
        <f>IF($A41="","",SUMIFS(Allocations!H$3:H$302,Allocations!$B$3:$B$302,$A41))</f>
        <v/>
      </c>
      <c r="H41" s="15">
        <f>IF($A41="","",SUMIFS(Allocations!I$3:I$302,Allocations!$B$3:$B$302,$A41))</f>
        <v/>
      </c>
      <c r="I41" s="15">
        <f>IF($A41="","",SUMIFS(Allocations!J$3:J$302,Allocations!$B$3:$B$302,$A41))</f>
        <v/>
      </c>
      <c r="J41" s="15">
        <f>IF($A41="","",SUMIFS(Allocations!K$3:K$302,Allocations!$B$3:$B$302,$A41))</f>
        <v/>
      </c>
      <c r="K41" s="15">
        <f>IF($A41="","",SUMIFS(Allocations!L$3:L$302,Allocations!$B$3:$B$302,$A41))</f>
        <v/>
      </c>
      <c r="L41" s="15">
        <f>IF($A41="","",SUMIFS(Allocations!M$3:M$302,Allocations!$B$3:$B$302,$A41))</f>
        <v/>
      </c>
      <c r="M41" s="15">
        <f>IF($A41="","",SUMIFS(Allocations!N$3:N$302,Allocations!$B$3:$B$302,$A41))</f>
        <v/>
      </c>
      <c r="N41" s="15">
        <f>IF($A41="","",SUMIFS(Allocations!O$3:O$302,Allocations!$B$3:$B$302,$A41))</f>
        <v/>
      </c>
    </row>
    <row r="42">
      <c r="A42">
        <f>IF(Projects!$A42="","",Projects!$A42)</f>
        <v/>
      </c>
      <c r="B42">
        <f>IF(Projects!$A42="","",IF(Projects!$C42="","",Projects!$C42))</f>
        <v/>
      </c>
      <c r="C42" s="15">
        <f>IF($A42="","",SUMIFS(Allocations!D$3:D$302,Allocations!$B$3:$B$302,$A42))</f>
        <v/>
      </c>
      <c r="D42" s="15">
        <f>IF($A42="","",SUMIFS(Allocations!E$3:E$302,Allocations!$B$3:$B$302,$A42))</f>
        <v/>
      </c>
      <c r="E42" s="15">
        <f>IF($A42="","",SUMIFS(Allocations!F$3:F$302,Allocations!$B$3:$B$302,$A42))</f>
        <v/>
      </c>
      <c r="F42" s="15">
        <f>IF($A42="","",SUMIFS(Allocations!G$3:G$302,Allocations!$B$3:$B$302,$A42))</f>
        <v/>
      </c>
      <c r="G42" s="15">
        <f>IF($A42="","",SUMIFS(Allocations!H$3:H$302,Allocations!$B$3:$B$302,$A42))</f>
        <v/>
      </c>
      <c r="H42" s="15">
        <f>IF($A42="","",SUMIFS(Allocations!I$3:I$302,Allocations!$B$3:$B$302,$A42))</f>
        <v/>
      </c>
      <c r="I42" s="15">
        <f>IF($A42="","",SUMIFS(Allocations!J$3:J$302,Allocations!$B$3:$B$302,$A42))</f>
        <v/>
      </c>
      <c r="J42" s="15">
        <f>IF($A42="","",SUMIFS(Allocations!K$3:K$302,Allocations!$B$3:$B$302,$A42))</f>
        <v/>
      </c>
      <c r="K42" s="15">
        <f>IF($A42="","",SUMIFS(Allocations!L$3:L$302,Allocations!$B$3:$B$302,$A42))</f>
        <v/>
      </c>
      <c r="L42" s="15">
        <f>IF($A42="","",SUMIFS(Allocations!M$3:M$302,Allocations!$B$3:$B$302,$A42))</f>
        <v/>
      </c>
      <c r="M42" s="15">
        <f>IF($A42="","",SUMIFS(Allocations!N$3:N$302,Allocations!$B$3:$B$302,$A42))</f>
        <v/>
      </c>
      <c r="N42" s="15">
        <f>IF($A42="","",SUMIFS(Allocations!O$3:O$302,Allocations!$B$3:$B$302,$A42))</f>
        <v/>
      </c>
    </row>
    <row r="43">
      <c r="A43">
        <f>IF(Projects!$A43="","",Projects!$A43)</f>
        <v/>
      </c>
      <c r="B43">
        <f>IF(Projects!$A43="","",IF(Projects!$C43="","",Projects!$C43))</f>
        <v/>
      </c>
      <c r="C43" s="15">
        <f>IF($A43="","",SUMIFS(Allocations!D$3:D$302,Allocations!$B$3:$B$302,$A43))</f>
        <v/>
      </c>
      <c r="D43" s="15">
        <f>IF($A43="","",SUMIFS(Allocations!E$3:E$302,Allocations!$B$3:$B$302,$A43))</f>
        <v/>
      </c>
      <c r="E43" s="15">
        <f>IF($A43="","",SUMIFS(Allocations!F$3:F$302,Allocations!$B$3:$B$302,$A43))</f>
        <v/>
      </c>
      <c r="F43" s="15">
        <f>IF($A43="","",SUMIFS(Allocations!G$3:G$302,Allocations!$B$3:$B$302,$A43))</f>
        <v/>
      </c>
      <c r="G43" s="15">
        <f>IF($A43="","",SUMIFS(Allocations!H$3:H$302,Allocations!$B$3:$B$302,$A43))</f>
        <v/>
      </c>
      <c r="H43" s="15">
        <f>IF($A43="","",SUMIFS(Allocations!I$3:I$302,Allocations!$B$3:$B$302,$A43))</f>
        <v/>
      </c>
      <c r="I43" s="15">
        <f>IF($A43="","",SUMIFS(Allocations!J$3:J$302,Allocations!$B$3:$B$302,$A43))</f>
        <v/>
      </c>
      <c r="J43" s="15">
        <f>IF($A43="","",SUMIFS(Allocations!K$3:K$302,Allocations!$B$3:$B$302,$A43))</f>
        <v/>
      </c>
      <c r="K43" s="15">
        <f>IF($A43="","",SUMIFS(Allocations!L$3:L$302,Allocations!$B$3:$B$302,$A43))</f>
        <v/>
      </c>
      <c r="L43" s="15">
        <f>IF($A43="","",SUMIFS(Allocations!M$3:M$302,Allocations!$B$3:$B$302,$A43))</f>
        <v/>
      </c>
      <c r="M43" s="15">
        <f>IF($A43="","",SUMIFS(Allocations!N$3:N$302,Allocations!$B$3:$B$302,$A43))</f>
        <v/>
      </c>
      <c r="N43" s="15">
        <f>IF($A43="","",SUMIFS(Allocations!O$3:O$302,Allocations!$B$3:$B$302,$A43))</f>
        <v/>
      </c>
    </row>
    <row r="44">
      <c r="A44">
        <f>IF(Projects!$A44="","",Projects!$A44)</f>
        <v/>
      </c>
      <c r="B44">
        <f>IF(Projects!$A44="","",IF(Projects!$C44="","",Projects!$C44))</f>
        <v/>
      </c>
      <c r="C44" s="15">
        <f>IF($A44="","",SUMIFS(Allocations!D$3:D$302,Allocations!$B$3:$B$302,$A44))</f>
        <v/>
      </c>
      <c r="D44" s="15">
        <f>IF($A44="","",SUMIFS(Allocations!E$3:E$302,Allocations!$B$3:$B$302,$A44))</f>
        <v/>
      </c>
      <c r="E44" s="15">
        <f>IF($A44="","",SUMIFS(Allocations!F$3:F$302,Allocations!$B$3:$B$302,$A44))</f>
        <v/>
      </c>
      <c r="F44" s="15">
        <f>IF($A44="","",SUMIFS(Allocations!G$3:G$302,Allocations!$B$3:$B$302,$A44))</f>
        <v/>
      </c>
      <c r="G44" s="15">
        <f>IF($A44="","",SUMIFS(Allocations!H$3:H$302,Allocations!$B$3:$B$302,$A44))</f>
        <v/>
      </c>
      <c r="H44" s="15">
        <f>IF($A44="","",SUMIFS(Allocations!I$3:I$302,Allocations!$B$3:$B$302,$A44))</f>
        <v/>
      </c>
      <c r="I44" s="15">
        <f>IF($A44="","",SUMIFS(Allocations!J$3:J$302,Allocations!$B$3:$B$302,$A44))</f>
        <v/>
      </c>
      <c r="J44" s="15">
        <f>IF($A44="","",SUMIFS(Allocations!K$3:K$302,Allocations!$B$3:$B$302,$A44))</f>
        <v/>
      </c>
      <c r="K44" s="15">
        <f>IF($A44="","",SUMIFS(Allocations!L$3:L$302,Allocations!$B$3:$B$302,$A44))</f>
        <v/>
      </c>
      <c r="L44" s="15">
        <f>IF($A44="","",SUMIFS(Allocations!M$3:M$302,Allocations!$B$3:$B$302,$A44))</f>
        <v/>
      </c>
      <c r="M44" s="15">
        <f>IF($A44="","",SUMIFS(Allocations!N$3:N$302,Allocations!$B$3:$B$302,$A44))</f>
        <v/>
      </c>
      <c r="N44" s="15">
        <f>IF($A44="","",SUMIFS(Allocations!O$3:O$302,Allocations!$B$3:$B$302,$A44))</f>
        <v/>
      </c>
    </row>
    <row r="45"/>
    <row r="46">
      <c r="A46" s="2" t="inlineStr">
        <is>
          <t>Confirmed total</t>
        </is>
      </c>
      <c r="C46" s="17">
        <f>SUMIFS(Allocations!D$3:D$302,Allocations!$C$3:$C$302,"Confirmed")</f>
        <v/>
      </c>
      <c r="D46" s="17">
        <f>SUMIFS(Allocations!E$3:E$302,Allocations!$C$3:$C$302,"Confirmed")</f>
        <v/>
      </c>
      <c r="E46" s="17">
        <f>SUMIFS(Allocations!F$3:F$302,Allocations!$C$3:$C$302,"Confirmed")</f>
        <v/>
      </c>
      <c r="F46" s="17">
        <f>SUMIFS(Allocations!G$3:G$302,Allocations!$C$3:$C$302,"Confirmed")</f>
        <v/>
      </c>
      <c r="G46" s="17">
        <f>SUMIFS(Allocations!H$3:H$302,Allocations!$C$3:$C$302,"Confirmed")</f>
        <v/>
      </c>
      <c r="H46" s="17">
        <f>SUMIFS(Allocations!I$3:I$302,Allocations!$C$3:$C$302,"Confirmed")</f>
        <v/>
      </c>
      <c r="I46" s="17">
        <f>SUMIFS(Allocations!J$3:J$302,Allocations!$C$3:$C$302,"Confirmed")</f>
        <v/>
      </c>
      <c r="J46" s="17">
        <f>SUMIFS(Allocations!K$3:K$302,Allocations!$C$3:$C$302,"Confirmed")</f>
        <v/>
      </c>
      <c r="K46" s="17">
        <f>SUMIFS(Allocations!L$3:L$302,Allocations!$C$3:$C$302,"Confirmed")</f>
        <v/>
      </c>
      <c r="L46" s="17">
        <f>SUMIFS(Allocations!M$3:M$302,Allocations!$C$3:$C$302,"Confirmed")</f>
        <v/>
      </c>
      <c r="M46" s="17">
        <f>SUMIFS(Allocations!N$3:N$302,Allocations!$C$3:$C$302,"Confirmed")</f>
        <v/>
      </c>
      <c r="N46" s="17">
        <f>SUMIFS(Allocations!O$3:O$302,Allocations!$C$3:$C$302,"Confirmed")</f>
        <v/>
      </c>
    </row>
    <row r="47">
      <c r="A47" s="2" t="inlineStr">
        <is>
          <t>Tentative total</t>
        </is>
      </c>
      <c r="C47" s="17">
        <f>SUMIFS(Allocations!D$3:D$302,Allocations!$C$3:$C$302,"Tentative")</f>
        <v/>
      </c>
      <c r="D47" s="17">
        <f>SUMIFS(Allocations!E$3:E$302,Allocations!$C$3:$C$302,"Tentative")</f>
        <v/>
      </c>
      <c r="E47" s="17">
        <f>SUMIFS(Allocations!F$3:F$302,Allocations!$C$3:$C$302,"Tentative")</f>
        <v/>
      </c>
      <c r="F47" s="17">
        <f>SUMIFS(Allocations!G$3:G$302,Allocations!$C$3:$C$302,"Tentative")</f>
        <v/>
      </c>
      <c r="G47" s="17">
        <f>SUMIFS(Allocations!H$3:H$302,Allocations!$C$3:$C$302,"Tentative")</f>
        <v/>
      </c>
      <c r="H47" s="17">
        <f>SUMIFS(Allocations!I$3:I$302,Allocations!$C$3:$C$302,"Tentative")</f>
        <v/>
      </c>
      <c r="I47" s="17">
        <f>SUMIFS(Allocations!J$3:J$302,Allocations!$C$3:$C$302,"Tentative")</f>
        <v/>
      </c>
      <c r="J47" s="17">
        <f>SUMIFS(Allocations!K$3:K$302,Allocations!$C$3:$C$302,"Tentative")</f>
        <v/>
      </c>
      <c r="K47" s="17">
        <f>SUMIFS(Allocations!L$3:L$302,Allocations!$C$3:$C$302,"Tentative")</f>
        <v/>
      </c>
      <c r="L47" s="17">
        <f>SUMIFS(Allocations!M$3:M$302,Allocations!$C$3:$C$302,"Tentative")</f>
        <v/>
      </c>
      <c r="M47" s="17">
        <f>SUMIFS(Allocations!N$3:N$302,Allocations!$C$3:$C$302,"Tentative")</f>
        <v/>
      </c>
      <c r="N47" s="17">
        <f>SUMIFS(Allocations!O$3:O$302,Allocations!$C$3:$C$302,"Tentative")</f>
        <v/>
      </c>
    </row>
    <row r="48">
      <c r="A48" s="2" t="inlineStr">
        <is>
          <t>Time off total</t>
        </is>
      </c>
      <c r="C48" s="17">
        <f>SUMIFS(Allocations!D$3:D$302,Allocations!$B$3:$B$302,"Time off")</f>
        <v/>
      </c>
      <c r="D48" s="17">
        <f>SUMIFS(Allocations!E$3:E$302,Allocations!$B$3:$B$302,"Time off")</f>
        <v/>
      </c>
      <c r="E48" s="17">
        <f>SUMIFS(Allocations!F$3:F$302,Allocations!$B$3:$B$302,"Time off")</f>
        <v/>
      </c>
      <c r="F48" s="17">
        <f>SUMIFS(Allocations!G$3:G$302,Allocations!$B$3:$B$302,"Time off")</f>
        <v/>
      </c>
      <c r="G48" s="17">
        <f>SUMIFS(Allocations!H$3:H$302,Allocations!$B$3:$B$302,"Time off")</f>
        <v/>
      </c>
      <c r="H48" s="17">
        <f>SUMIFS(Allocations!I$3:I$302,Allocations!$B$3:$B$302,"Time off")</f>
        <v/>
      </c>
      <c r="I48" s="17">
        <f>SUMIFS(Allocations!J$3:J$302,Allocations!$B$3:$B$302,"Time off")</f>
        <v/>
      </c>
      <c r="J48" s="17">
        <f>SUMIFS(Allocations!K$3:K$302,Allocations!$B$3:$B$302,"Time off")</f>
        <v/>
      </c>
      <c r="K48" s="17">
        <f>SUMIFS(Allocations!L$3:L$302,Allocations!$B$3:$B$302,"Time off")</f>
        <v/>
      </c>
      <c r="L48" s="17">
        <f>SUMIFS(Allocations!M$3:M$302,Allocations!$B$3:$B$302,"Time off")</f>
        <v/>
      </c>
      <c r="M48" s="17">
        <f>SUMIFS(Allocations!N$3:N$302,Allocations!$B$3:$B$302,"Time off")</f>
        <v/>
      </c>
      <c r="N48" s="17">
        <f>SUMIFS(Allocations!O$3:O$302,Allocations!$B$3:$B$302,"Time off")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pageMargins left="0.75" right="0.75" top="1" bottom="1" header="0.5" footer="0.5"/>
  <pageSetup orientation="landscape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2026-10-20T00:19:28Z</dcterms:created>
  <dcterms:modified xsi:type="dcterms:W3CDTF">2026-10-20T00:19:28Z</dcterms:modified>
</cp:coreProperties>
</file>