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ettings" sheetId="2" state="visible" r:id="rId2"/>
    <sheet name="Team" sheetId="3" state="visible" r:id="rId3"/>
    <sheet name="Time off" sheetId="4" state="visible" r:id="rId4"/>
    <sheet name="Work" sheetId="5" state="visible" r:id="rId5"/>
    <sheet name="Capacity vs booked" sheetId="6" state="visible" r:id="rId6"/>
  </sheets>
  <definedNames>
    <definedName name="StartWeek">Settings!$B$3</definedName>
    <definedName name="WorkDays">Settings!$B$5</definedName>
    <definedName name="OverAbove">Settings!$B$6</definedName>
    <definedName name="NearAbove">Settings!$B$7</definedName>
    <definedName name="UnderBelow">Settings!$B$8</definedName>
    <definedName name="RoleList">Settings!$A$11:$A$22</definedName>
    <definedName name="_xlnm.Print_Area" localSheetId="2">'Team'!$A$1:$S$62</definedName>
    <definedName name="_xlnm.Print_Area" localSheetId="3">'Time off'!$A$1:$M$62</definedName>
    <definedName name="_xlnm.Print_Area" localSheetId="4">'Work'!$A$1:$P$102</definedName>
    <definedName name="_xlnm.Print_Area" localSheetId="5">'Capacity vs booked'!$A$1:$N$105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 mmm yyyy"/>
    <numFmt numFmtId="166" formatCode="0.0%"/>
    <numFmt numFmtId="167" formatCode="dd mmm"/>
    <numFmt numFmtId="168" formatCode="0.0#"/>
    <numFmt numFmtId="169" formatCode="0.#"/>
    <numFmt numFmtId="170" formatCode="0.##"/>
  </numFmts>
  <fonts count="8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1155CC"/>
      <u val="single"/>
    </font>
    <font>
      <b val="1"/>
      <sz val="13"/>
    </font>
    <font>
      <b val="1"/>
      <color rgb="00C00000"/>
    </font>
    <font>
      <i val="1"/>
      <color rgb="00555555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6C8"/>
      </patternFill>
    </fill>
    <fill>
      <patternFill patternType="solid">
        <fgColor rgb="001F2A44"/>
      </patternFill>
    </fill>
    <fill>
      <patternFill patternType="solid">
        <fgColor rgb="00EEF1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2" borderId="0" applyProtection="1" pivotButton="0" quotePrefix="0" xfId="0">
      <protection locked="0" hidden="0"/>
    </xf>
    <xf numFmtId="0" fontId="5" fillId="0" borderId="0" pivotButton="0" quotePrefix="0" xfId="0"/>
    <xf numFmtId="0" fontId="6" fillId="0" borderId="0" applyAlignment="1" pivotButton="0" quotePrefix="0" xfId="0">
      <alignment/>
    </xf>
    <xf numFmtId="0" fontId="0" fillId="2" borderId="0" applyProtection="1" pivotButton="0" quotePrefix="0" xfId="0">
      <protection locked="0" hidden="0"/>
    </xf>
    <xf numFmtId="166" fontId="0" fillId="2" borderId="0" applyProtection="1" pivotButton="0" quotePrefix="0" xfId="0">
      <protection locked="0" hidden="0"/>
    </xf>
    <xf numFmtId="0" fontId="7" fillId="3" borderId="0" applyAlignment="1" pivotButton="0" quotePrefix="0" xfId="0">
      <alignment vertical="center" wrapText="1"/>
    </xf>
    <xf numFmtId="167" fontId="7" fillId="3" borderId="0" applyAlignment="1" pivotButton="0" quotePrefix="0" xfId="0">
      <alignment vertical="center" wrapText="1"/>
    </xf>
    <xf numFmtId="168" fontId="0" fillId="2" borderId="0" applyProtection="1" pivotButton="0" quotePrefix="0" xfId="0">
      <protection locked="0" hidden="0"/>
    </xf>
    <xf numFmtId="9" fontId="0" fillId="2" borderId="0" applyProtection="1" pivotButton="0" quotePrefix="0" xfId="0">
      <protection locked="0" hidden="0"/>
    </xf>
    <xf numFmtId="4" fontId="0" fillId="4" borderId="0" pivotButton="0" quotePrefix="0" xfId="0"/>
    <xf numFmtId="169" fontId="0" fillId="2" borderId="0" applyProtection="1" pivotButton="0" quotePrefix="0" xfId="0">
      <protection locked="0" hidden="0"/>
    </xf>
    <xf numFmtId="170" fontId="0" fillId="2" borderId="0" applyProtection="1" pivotButton="0" quotePrefix="0" xfId="0">
      <protection locked="0" hidden="0"/>
    </xf>
    <xf numFmtId="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F4C7C3"/>
        </patternFill>
      </fill>
    </dxf>
    <dxf>
      <fill>
        <patternFill patternType="solid">
          <fgColor rgb="00FCE5B6"/>
        </patternFill>
      </fill>
    </dxf>
    <dxf>
      <fill>
        <patternFill patternType="solid">
          <fgColor rgb="00E3E3E3"/>
        </patternFill>
      </fill>
    </dxf>
    <dxf>
      <font>
        <b val="1"/>
      </font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varo.io/templates/capacity-planning-template?utm_source=template&amp;utm_medium=file&amp;utm_campaign=capacity-planning-template" TargetMode="External" Id="rId1" /><Relationship Type="http://schemas.openxmlformats.org/officeDocument/2006/relationships/hyperlink" Target="https://resourcing.kavaro.io/register?asset_id=capacity-planning-template&amp;utm_source=template&amp;utm_medium=fil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Capacity planning template for agencies</t>
        </is>
      </c>
    </row>
    <row r="2">
      <c r="A2" t="inlineStr">
        <is>
          <t>Weekly capacity vs booked and tentative work, by role, for the next 12 weeks.</t>
        </is>
      </c>
    </row>
    <row r="3"/>
    <row r="4">
      <c r="A4" s="2" t="inlineStr">
        <is>
          <t>How to use it</t>
        </is>
      </c>
    </row>
    <row r="5">
      <c r="A5" t="inlineStr">
        <is>
          <t>1. Settings: set the Monday your plan starts, working days per week, and your roles.</t>
        </is>
      </c>
    </row>
    <row r="6">
      <c r="A6" t="inlineStr">
        <is>
          <t>2. Team: list each person with their role, contracted hours and the share of time that never goes on project work.</t>
        </is>
      </c>
    </row>
    <row r="7">
      <c r="A7" t="inlineStr">
        <is>
          <t>3. Time off: enter days off per person per week (holidays, sick leave, training away from work).</t>
        </is>
      </c>
    </row>
    <row r="8">
      <c r="A8" t="inlineStr">
        <is>
          <t>4. Work: add confirmed projects and tentative work (pitches, proposals, likely extensions) as hours per role per week.</t>
        </is>
      </c>
    </row>
    <row r="9">
      <c r="A9" t="inlineStr">
        <is>
          <t>5. Capacity vs booked: read each role's free hours and % booked. Red = over-booked, amber = near capacity, grey = bench risk.</t>
        </is>
      </c>
    </row>
    <row r="10"/>
    <row r="11">
      <c r="A11" s="2" t="inlineStr">
        <is>
          <t>Colour key</t>
        </is>
      </c>
    </row>
    <row r="12">
      <c r="A12" s="3" t="inlineStr">
        <is>
          <t>Pale yellow cells are yours to edit. Everything else calculates.</t>
        </is>
      </c>
    </row>
    <row r="13">
      <c r="A13" t="inlineStr">
        <is>
          <t>The example data is invented. To start your own plan, delete the yellow cells on the input tabs; the formulas stay.</t>
        </is>
      </c>
    </row>
    <row r="14">
      <c r="A14" t="inlineStr">
        <is>
          <t>Sheets are protected without a password so formulas aren't overwritten by accident. Review &gt; Unprotect sheet if you want to change them.</t>
        </is>
      </c>
    </row>
    <row r="15"/>
    <row r="16">
      <c r="A16" s="2" t="inlineStr">
        <is>
          <t>Made with Kavaro</t>
        </is>
      </c>
    </row>
    <row r="17">
      <c r="A17" t="inlineStr">
        <is>
          <t>Kavaro: resource management software for agencies and consultancies.</t>
        </is>
      </c>
    </row>
    <row r="18">
      <c r="A18" s="4" t="inlineStr">
        <is>
          <t>Template page and latest version: kavaro.io/templates/capacity-planning-template</t>
        </is>
      </c>
    </row>
    <row r="19">
      <c r="A19" t="inlineStr">
        <is>
          <t>Licence: free to use, share and adapt, including on your own site, as long as you credit Kavaro with a link to the template page (CC BY 4.0).</t>
        </is>
      </c>
    </row>
    <row r="20"/>
    <row r="21">
      <c r="A21" s="4" t="inlineStr">
        <is>
          <t>See next quarter's capacity by role, live: try Kavaro free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hyperlinks>
    <hyperlink xmlns:r="http://schemas.openxmlformats.org/officeDocument/2006/relationships" ref="A18" r:id="rId1"/>
    <hyperlink xmlns:r="http://schemas.openxmlformats.org/officeDocument/2006/relationships" ref="A2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48" customWidth="1" min="3" max="3"/>
  </cols>
  <sheetData>
    <row r="1">
      <c r="A1" s="5" t="inlineStr">
        <is>
          <t>Settings</t>
        </is>
      </c>
    </row>
    <row r="2"/>
    <row r="3">
      <c r="A3" t="inlineStr">
        <is>
          <t>First week commencing</t>
        </is>
      </c>
      <c r="B3" s="6" t="n">
        <v>46328</v>
      </c>
      <c r="C3" s="7">
        <f>IF(WEEKDAY(B3,2)&lt;&gt;1,"Warning: the first week must start on a Monday","")</f>
        <v/>
      </c>
    </row>
    <row r="4">
      <c r="A4" t="inlineStr">
        <is>
          <t>Number of weeks</t>
        </is>
      </c>
      <c r="B4" t="n">
        <v>12</v>
      </c>
      <c r="C4" s="8" t="inlineStr">
        <is>
          <t>Fixed at 12 week columns in this file.</t>
        </is>
      </c>
    </row>
    <row r="5">
      <c r="A5" t="inlineStr">
        <is>
          <t>Working days per week</t>
        </is>
      </c>
      <c r="B5" s="9" t="n">
        <v>5</v>
      </c>
    </row>
    <row r="6">
      <c r="A6" t="inlineStr">
        <is>
          <t>Over-booked above</t>
        </is>
      </c>
      <c r="B6" s="10" t="n">
        <v>1</v>
      </c>
      <c r="C6" s="8" t="inlineStr">
        <is>
          <t>Example thresholds; set your own.</t>
        </is>
      </c>
    </row>
    <row r="7">
      <c r="A7" t="inlineStr">
        <is>
          <t>Near capacity above</t>
        </is>
      </c>
      <c r="B7" s="10" t="n">
        <v>0.85</v>
      </c>
    </row>
    <row r="8">
      <c r="A8" t="inlineStr">
        <is>
          <t>Under-booked below</t>
        </is>
      </c>
      <c r="B8" s="10" t="n">
        <v>0.6</v>
      </c>
    </row>
    <row r="9"/>
    <row r="10">
      <c r="A10" s="2" t="inlineStr">
        <is>
          <t>Roles or teams (up to 12)</t>
        </is>
      </c>
    </row>
    <row r="11">
      <c r="A11" s="9" t="inlineStr">
        <is>
          <t>Design</t>
        </is>
      </c>
    </row>
    <row r="12">
      <c r="A12" s="9" t="inlineStr">
        <is>
          <t>Development</t>
        </is>
      </c>
    </row>
    <row r="13">
      <c r="A13" s="9" t="inlineStr">
        <is>
          <t>Project management</t>
        </is>
      </c>
    </row>
    <row r="14">
      <c r="A14" s="9" t="inlineStr">
        <is>
          <t>Strategy</t>
        </is>
      </c>
    </row>
    <row r="15">
      <c r="A15" s="9" t="n"/>
    </row>
    <row r="16">
      <c r="A16" s="9" t="n"/>
    </row>
    <row r="17">
      <c r="A17" s="9" t="n"/>
    </row>
    <row r="18">
      <c r="A18" s="9" t="n"/>
    </row>
    <row r="19">
      <c r="A19" s="9" t="n"/>
    </row>
    <row r="20">
      <c r="A20" s="9" t="n"/>
    </row>
    <row r="21">
      <c r="A21" s="9" t="n"/>
    </row>
    <row r="22">
      <c r="A22" s="9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  <col width="14" customWidth="1" min="3" max="3"/>
    <col width="14" customWidth="1" min="4" max="4"/>
    <col width="14" customWidth="1" min="5" max="5"/>
    <col width="14" customWidth="1" min="6" max="6"/>
    <col width="3" customWidth="1" min="7" max="7"/>
  </cols>
  <sheetData>
    <row r="1">
      <c r="A1" s="5" t="inlineStr">
        <is>
          <t>Team (one row per person, up to 60)</t>
        </is>
      </c>
      <c r="D1" s="8" t="inlineStr">
        <is>
          <t>Non-project time %: the share of time that never goes on project work (meetings, admin, internal work).</t>
        </is>
      </c>
      <c r="H1" s="2" t="inlineStr">
        <is>
          <t>Available hours, calculated (week commencing). Time off comes off first, then the non-project share.</t>
        </is>
      </c>
    </row>
    <row r="2">
      <c r="A2" s="11" t="inlineStr">
        <is>
          <t>Name</t>
        </is>
      </c>
      <c r="B2" s="11" t="inlineStr">
        <is>
          <t>Role or team</t>
        </is>
      </c>
      <c r="C2" s="11" t="inlineStr">
        <is>
          <t>Contracted hours per week</t>
        </is>
      </c>
      <c r="D2" s="11" t="inlineStr">
        <is>
          <t>Non-project time %</t>
        </is>
      </c>
      <c r="E2" s="11" t="inlineStr">
        <is>
          <t>Start date (optional)</t>
        </is>
      </c>
      <c r="F2" s="11" t="inlineStr">
        <is>
          <t>End date (optional)</t>
        </is>
      </c>
      <c r="H2" s="12">
        <f>StartWeek+0</f>
        <v/>
      </c>
      <c r="I2" s="12">
        <f>StartWeek+7</f>
        <v/>
      </c>
      <c r="J2" s="12">
        <f>StartWeek+14</f>
        <v/>
      </c>
      <c r="K2" s="12">
        <f>StartWeek+21</f>
        <v/>
      </c>
      <c r="L2" s="12">
        <f>StartWeek+28</f>
        <v/>
      </c>
      <c r="M2" s="12">
        <f>StartWeek+35</f>
        <v/>
      </c>
      <c r="N2" s="12">
        <f>StartWeek+42</f>
        <v/>
      </c>
      <c r="O2" s="12">
        <f>StartWeek+49</f>
        <v/>
      </c>
      <c r="P2" s="12">
        <f>StartWeek+56</f>
        <v/>
      </c>
      <c r="Q2" s="12">
        <f>StartWeek+63</f>
        <v/>
      </c>
      <c r="R2" s="12">
        <f>StartWeek+70</f>
        <v/>
      </c>
      <c r="S2" s="12">
        <f>StartWeek+77</f>
        <v/>
      </c>
    </row>
    <row r="3">
      <c r="A3" s="9" t="inlineStr">
        <is>
          <t>Asha</t>
        </is>
      </c>
      <c r="B3" s="9" t="inlineStr">
        <is>
          <t>Design</t>
        </is>
      </c>
      <c r="C3" s="13" t="n">
        <v>37.5</v>
      </c>
      <c r="D3" s="14" t="n">
        <v>0.15</v>
      </c>
      <c r="E3" s="6" t="n"/>
      <c r="F3" s="6" t="n"/>
      <c r="H3" s="15">
        <f>IF(OR($A3="",$C3=""),0,IF(AND(OR($E3="",$E3&lt;=H$2+6),OR($F3="",$F3&gt;=H$2)),MAX(0,$C3-'Time off'!B3*$C3/WorkDays)*(1-$D3),0))</f>
        <v/>
      </c>
      <c r="I3" s="15">
        <f>IF(OR($A3="",$C3=""),0,IF(AND(OR($E3="",$E3&lt;=I$2+6),OR($F3="",$F3&gt;=I$2)),MAX(0,$C3-'Time off'!C3*$C3/WorkDays)*(1-$D3),0))</f>
        <v/>
      </c>
      <c r="J3" s="15">
        <f>IF(OR($A3="",$C3=""),0,IF(AND(OR($E3="",$E3&lt;=J$2+6),OR($F3="",$F3&gt;=J$2)),MAX(0,$C3-'Time off'!D3*$C3/WorkDays)*(1-$D3),0))</f>
        <v/>
      </c>
      <c r="K3" s="15">
        <f>IF(OR($A3="",$C3=""),0,IF(AND(OR($E3="",$E3&lt;=K$2+6),OR($F3="",$F3&gt;=K$2)),MAX(0,$C3-'Time off'!E3*$C3/WorkDays)*(1-$D3),0))</f>
        <v/>
      </c>
      <c r="L3" s="15">
        <f>IF(OR($A3="",$C3=""),0,IF(AND(OR($E3="",$E3&lt;=L$2+6),OR($F3="",$F3&gt;=L$2)),MAX(0,$C3-'Time off'!F3*$C3/WorkDays)*(1-$D3),0))</f>
        <v/>
      </c>
      <c r="M3" s="15">
        <f>IF(OR($A3="",$C3=""),0,IF(AND(OR($E3="",$E3&lt;=M$2+6),OR($F3="",$F3&gt;=M$2)),MAX(0,$C3-'Time off'!G3*$C3/WorkDays)*(1-$D3),0))</f>
        <v/>
      </c>
      <c r="N3" s="15">
        <f>IF(OR($A3="",$C3=""),0,IF(AND(OR($E3="",$E3&lt;=N$2+6),OR($F3="",$F3&gt;=N$2)),MAX(0,$C3-'Time off'!H3*$C3/WorkDays)*(1-$D3),0))</f>
        <v/>
      </c>
      <c r="O3" s="15">
        <f>IF(OR($A3="",$C3=""),0,IF(AND(OR($E3="",$E3&lt;=O$2+6),OR($F3="",$F3&gt;=O$2)),MAX(0,$C3-'Time off'!I3*$C3/WorkDays)*(1-$D3),0))</f>
        <v/>
      </c>
      <c r="P3" s="15">
        <f>IF(OR($A3="",$C3=""),0,IF(AND(OR($E3="",$E3&lt;=P$2+6),OR($F3="",$F3&gt;=P$2)),MAX(0,$C3-'Time off'!J3*$C3/WorkDays)*(1-$D3),0))</f>
        <v/>
      </c>
      <c r="Q3" s="15">
        <f>IF(OR($A3="",$C3=""),0,IF(AND(OR($E3="",$E3&lt;=Q$2+6),OR($F3="",$F3&gt;=Q$2)),MAX(0,$C3-'Time off'!K3*$C3/WorkDays)*(1-$D3),0))</f>
        <v/>
      </c>
      <c r="R3" s="15">
        <f>IF(OR($A3="",$C3=""),0,IF(AND(OR($E3="",$E3&lt;=R$2+6),OR($F3="",$F3&gt;=R$2)),MAX(0,$C3-'Time off'!L3*$C3/WorkDays)*(1-$D3),0))</f>
        <v/>
      </c>
      <c r="S3" s="15">
        <f>IF(OR($A3="",$C3=""),0,IF(AND(OR($E3="",$E3&lt;=S$2+6),OR($F3="",$F3&gt;=S$2)),MAX(0,$C3-'Time off'!M3*$C3/WorkDays)*(1-$D3),0))</f>
        <v/>
      </c>
    </row>
    <row r="4">
      <c r="A4" s="9" t="inlineStr">
        <is>
          <t>Ben</t>
        </is>
      </c>
      <c r="B4" s="9" t="inlineStr">
        <is>
          <t>Design</t>
        </is>
      </c>
      <c r="C4" s="13" t="n">
        <v>37.5</v>
      </c>
      <c r="D4" s="14" t="n">
        <v>0.15</v>
      </c>
      <c r="E4" s="6" t="n"/>
      <c r="F4" s="6" t="n"/>
      <c r="H4" s="15">
        <f>IF(OR($A4="",$C4=""),0,IF(AND(OR($E4="",$E4&lt;=H$2+6),OR($F4="",$F4&gt;=H$2)),MAX(0,$C4-'Time off'!B4*$C4/WorkDays)*(1-$D4),0))</f>
        <v/>
      </c>
      <c r="I4" s="15">
        <f>IF(OR($A4="",$C4=""),0,IF(AND(OR($E4="",$E4&lt;=I$2+6),OR($F4="",$F4&gt;=I$2)),MAX(0,$C4-'Time off'!C4*$C4/WorkDays)*(1-$D4),0))</f>
        <v/>
      </c>
      <c r="J4" s="15">
        <f>IF(OR($A4="",$C4=""),0,IF(AND(OR($E4="",$E4&lt;=J$2+6),OR($F4="",$F4&gt;=J$2)),MAX(0,$C4-'Time off'!D4*$C4/WorkDays)*(1-$D4),0))</f>
        <v/>
      </c>
      <c r="K4" s="15">
        <f>IF(OR($A4="",$C4=""),0,IF(AND(OR($E4="",$E4&lt;=K$2+6),OR($F4="",$F4&gt;=K$2)),MAX(0,$C4-'Time off'!E4*$C4/WorkDays)*(1-$D4),0))</f>
        <v/>
      </c>
      <c r="L4" s="15">
        <f>IF(OR($A4="",$C4=""),0,IF(AND(OR($E4="",$E4&lt;=L$2+6),OR($F4="",$F4&gt;=L$2)),MAX(0,$C4-'Time off'!F4*$C4/WorkDays)*(1-$D4),0))</f>
        <v/>
      </c>
      <c r="M4" s="15">
        <f>IF(OR($A4="",$C4=""),0,IF(AND(OR($E4="",$E4&lt;=M$2+6),OR($F4="",$F4&gt;=M$2)),MAX(0,$C4-'Time off'!G4*$C4/WorkDays)*(1-$D4),0))</f>
        <v/>
      </c>
      <c r="N4" s="15">
        <f>IF(OR($A4="",$C4=""),0,IF(AND(OR($E4="",$E4&lt;=N$2+6),OR($F4="",$F4&gt;=N$2)),MAX(0,$C4-'Time off'!H4*$C4/WorkDays)*(1-$D4),0))</f>
        <v/>
      </c>
      <c r="O4" s="15">
        <f>IF(OR($A4="",$C4=""),0,IF(AND(OR($E4="",$E4&lt;=O$2+6),OR($F4="",$F4&gt;=O$2)),MAX(0,$C4-'Time off'!I4*$C4/WorkDays)*(1-$D4),0))</f>
        <v/>
      </c>
      <c r="P4" s="15">
        <f>IF(OR($A4="",$C4=""),0,IF(AND(OR($E4="",$E4&lt;=P$2+6),OR($F4="",$F4&gt;=P$2)),MAX(0,$C4-'Time off'!J4*$C4/WorkDays)*(1-$D4),0))</f>
        <v/>
      </c>
      <c r="Q4" s="15">
        <f>IF(OR($A4="",$C4=""),0,IF(AND(OR($E4="",$E4&lt;=Q$2+6),OR($F4="",$F4&gt;=Q$2)),MAX(0,$C4-'Time off'!K4*$C4/WorkDays)*(1-$D4),0))</f>
        <v/>
      </c>
      <c r="R4" s="15">
        <f>IF(OR($A4="",$C4=""),0,IF(AND(OR($E4="",$E4&lt;=R$2+6),OR($F4="",$F4&gt;=R$2)),MAX(0,$C4-'Time off'!L4*$C4/WorkDays)*(1-$D4),0))</f>
        <v/>
      </c>
      <c r="S4" s="15">
        <f>IF(OR($A4="",$C4=""),0,IF(AND(OR($E4="",$E4&lt;=S$2+6),OR($F4="",$F4&gt;=S$2)),MAX(0,$C4-'Time off'!M4*$C4/WorkDays)*(1-$D4),0))</f>
        <v/>
      </c>
    </row>
    <row r="5">
      <c r="A5" s="9" t="inlineStr">
        <is>
          <t>Cleo</t>
        </is>
      </c>
      <c r="B5" s="9" t="inlineStr">
        <is>
          <t>Design</t>
        </is>
      </c>
      <c r="C5" s="13" t="n">
        <v>30</v>
      </c>
      <c r="D5" s="14" t="n">
        <v>0.15</v>
      </c>
      <c r="E5" s="6" t="n"/>
      <c r="F5" s="6" t="n"/>
      <c r="H5" s="15">
        <f>IF(OR($A5="",$C5=""),0,IF(AND(OR($E5="",$E5&lt;=H$2+6),OR($F5="",$F5&gt;=H$2)),MAX(0,$C5-'Time off'!B5*$C5/WorkDays)*(1-$D5),0))</f>
        <v/>
      </c>
      <c r="I5" s="15">
        <f>IF(OR($A5="",$C5=""),0,IF(AND(OR($E5="",$E5&lt;=I$2+6),OR($F5="",$F5&gt;=I$2)),MAX(0,$C5-'Time off'!C5*$C5/WorkDays)*(1-$D5),0))</f>
        <v/>
      </c>
      <c r="J5" s="15">
        <f>IF(OR($A5="",$C5=""),0,IF(AND(OR($E5="",$E5&lt;=J$2+6),OR($F5="",$F5&gt;=J$2)),MAX(0,$C5-'Time off'!D5*$C5/WorkDays)*(1-$D5),0))</f>
        <v/>
      </c>
      <c r="K5" s="15">
        <f>IF(OR($A5="",$C5=""),0,IF(AND(OR($E5="",$E5&lt;=K$2+6),OR($F5="",$F5&gt;=K$2)),MAX(0,$C5-'Time off'!E5*$C5/WorkDays)*(1-$D5),0))</f>
        <v/>
      </c>
      <c r="L5" s="15">
        <f>IF(OR($A5="",$C5=""),0,IF(AND(OR($E5="",$E5&lt;=L$2+6),OR($F5="",$F5&gt;=L$2)),MAX(0,$C5-'Time off'!F5*$C5/WorkDays)*(1-$D5),0))</f>
        <v/>
      </c>
      <c r="M5" s="15">
        <f>IF(OR($A5="",$C5=""),0,IF(AND(OR($E5="",$E5&lt;=M$2+6),OR($F5="",$F5&gt;=M$2)),MAX(0,$C5-'Time off'!G5*$C5/WorkDays)*(1-$D5),0))</f>
        <v/>
      </c>
      <c r="N5" s="15">
        <f>IF(OR($A5="",$C5=""),0,IF(AND(OR($E5="",$E5&lt;=N$2+6),OR($F5="",$F5&gt;=N$2)),MAX(0,$C5-'Time off'!H5*$C5/WorkDays)*(1-$D5),0))</f>
        <v/>
      </c>
      <c r="O5" s="15">
        <f>IF(OR($A5="",$C5=""),0,IF(AND(OR($E5="",$E5&lt;=O$2+6),OR($F5="",$F5&gt;=O$2)),MAX(0,$C5-'Time off'!I5*$C5/WorkDays)*(1-$D5),0))</f>
        <v/>
      </c>
      <c r="P5" s="15">
        <f>IF(OR($A5="",$C5=""),0,IF(AND(OR($E5="",$E5&lt;=P$2+6),OR($F5="",$F5&gt;=P$2)),MAX(0,$C5-'Time off'!J5*$C5/WorkDays)*(1-$D5),0))</f>
        <v/>
      </c>
      <c r="Q5" s="15">
        <f>IF(OR($A5="",$C5=""),0,IF(AND(OR($E5="",$E5&lt;=Q$2+6),OR($F5="",$F5&gt;=Q$2)),MAX(0,$C5-'Time off'!K5*$C5/WorkDays)*(1-$D5),0))</f>
        <v/>
      </c>
      <c r="R5" s="15">
        <f>IF(OR($A5="",$C5=""),0,IF(AND(OR($E5="",$E5&lt;=R$2+6),OR($F5="",$F5&gt;=R$2)),MAX(0,$C5-'Time off'!L5*$C5/WorkDays)*(1-$D5),0))</f>
        <v/>
      </c>
      <c r="S5" s="15">
        <f>IF(OR($A5="",$C5=""),0,IF(AND(OR($E5="",$E5&lt;=S$2+6),OR($F5="",$F5&gt;=S$2)),MAX(0,$C5-'Time off'!M5*$C5/WorkDays)*(1-$D5),0))</f>
        <v/>
      </c>
    </row>
    <row r="6">
      <c r="A6" s="9" t="inlineStr">
        <is>
          <t>Dami</t>
        </is>
      </c>
      <c r="B6" s="9" t="inlineStr">
        <is>
          <t>Design</t>
        </is>
      </c>
      <c r="C6" s="13" t="n">
        <v>37.5</v>
      </c>
      <c r="D6" s="14" t="n">
        <v>0.15</v>
      </c>
      <c r="E6" s="6" t="n"/>
      <c r="F6" s="6" t="n"/>
      <c r="H6" s="15">
        <f>IF(OR($A6="",$C6=""),0,IF(AND(OR($E6="",$E6&lt;=H$2+6),OR($F6="",$F6&gt;=H$2)),MAX(0,$C6-'Time off'!B6*$C6/WorkDays)*(1-$D6),0))</f>
        <v/>
      </c>
      <c r="I6" s="15">
        <f>IF(OR($A6="",$C6=""),0,IF(AND(OR($E6="",$E6&lt;=I$2+6),OR($F6="",$F6&gt;=I$2)),MAX(0,$C6-'Time off'!C6*$C6/WorkDays)*(1-$D6),0))</f>
        <v/>
      </c>
      <c r="J6" s="15">
        <f>IF(OR($A6="",$C6=""),0,IF(AND(OR($E6="",$E6&lt;=J$2+6),OR($F6="",$F6&gt;=J$2)),MAX(0,$C6-'Time off'!D6*$C6/WorkDays)*(1-$D6),0))</f>
        <v/>
      </c>
      <c r="K6" s="15">
        <f>IF(OR($A6="",$C6=""),0,IF(AND(OR($E6="",$E6&lt;=K$2+6),OR($F6="",$F6&gt;=K$2)),MAX(0,$C6-'Time off'!E6*$C6/WorkDays)*(1-$D6),0))</f>
        <v/>
      </c>
      <c r="L6" s="15">
        <f>IF(OR($A6="",$C6=""),0,IF(AND(OR($E6="",$E6&lt;=L$2+6),OR($F6="",$F6&gt;=L$2)),MAX(0,$C6-'Time off'!F6*$C6/WorkDays)*(1-$D6),0))</f>
        <v/>
      </c>
      <c r="M6" s="15">
        <f>IF(OR($A6="",$C6=""),0,IF(AND(OR($E6="",$E6&lt;=M$2+6),OR($F6="",$F6&gt;=M$2)),MAX(0,$C6-'Time off'!G6*$C6/WorkDays)*(1-$D6),0))</f>
        <v/>
      </c>
      <c r="N6" s="15">
        <f>IF(OR($A6="",$C6=""),0,IF(AND(OR($E6="",$E6&lt;=N$2+6),OR($F6="",$F6&gt;=N$2)),MAX(0,$C6-'Time off'!H6*$C6/WorkDays)*(1-$D6),0))</f>
        <v/>
      </c>
      <c r="O6" s="15">
        <f>IF(OR($A6="",$C6=""),0,IF(AND(OR($E6="",$E6&lt;=O$2+6),OR($F6="",$F6&gt;=O$2)),MAX(0,$C6-'Time off'!I6*$C6/WorkDays)*(1-$D6),0))</f>
        <v/>
      </c>
      <c r="P6" s="15">
        <f>IF(OR($A6="",$C6=""),0,IF(AND(OR($E6="",$E6&lt;=P$2+6),OR($F6="",$F6&gt;=P$2)),MAX(0,$C6-'Time off'!J6*$C6/WorkDays)*(1-$D6),0))</f>
        <v/>
      </c>
      <c r="Q6" s="15">
        <f>IF(OR($A6="",$C6=""),0,IF(AND(OR($E6="",$E6&lt;=Q$2+6),OR($F6="",$F6&gt;=Q$2)),MAX(0,$C6-'Time off'!K6*$C6/WorkDays)*(1-$D6),0))</f>
        <v/>
      </c>
      <c r="R6" s="15">
        <f>IF(OR($A6="",$C6=""),0,IF(AND(OR($E6="",$E6&lt;=R$2+6),OR($F6="",$F6&gt;=R$2)),MAX(0,$C6-'Time off'!L6*$C6/WorkDays)*(1-$D6),0))</f>
        <v/>
      </c>
      <c r="S6" s="15">
        <f>IF(OR($A6="",$C6=""),0,IF(AND(OR($E6="",$E6&lt;=S$2+6),OR($F6="",$F6&gt;=S$2)),MAX(0,$C6-'Time off'!M6*$C6/WorkDays)*(1-$D6),0))</f>
        <v/>
      </c>
    </row>
    <row r="7">
      <c r="A7" s="9" t="inlineStr">
        <is>
          <t>Eli</t>
        </is>
      </c>
      <c r="B7" s="9" t="inlineStr">
        <is>
          <t>Development</t>
        </is>
      </c>
      <c r="C7" s="13" t="n">
        <v>37.5</v>
      </c>
      <c r="D7" s="14" t="n">
        <v>0.15</v>
      </c>
      <c r="E7" s="6" t="n"/>
      <c r="F7" s="6" t="n"/>
      <c r="H7" s="15">
        <f>IF(OR($A7="",$C7=""),0,IF(AND(OR($E7="",$E7&lt;=H$2+6),OR($F7="",$F7&gt;=H$2)),MAX(0,$C7-'Time off'!B7*$C7/WorkDays)*(1-$D7),0))</f>
        <v/>
      </c>
      <c r="I7" s="15">
        <f>IF(OR($A7="",$C7=""),0,IF(AND(OR($E7="",$E7&lt;=I$2+6),OR($F7="",$F7&gt;=I$2)),MAX(0,$C7-'Time off'!C7*$C7/WorkDays)*(1-$D7),0))</f>
        <v/>
      </c>
      <c r="J7" s="15">
        <f>IF(OR($A7="",$C7=""),0,IF(AND(OR($E7="",$E7&lt;=J$2+6),OR($F7="",$F7&gt;=J$2)),MAX(0,$C7-'Time off'!D7*$C7/WorkDays)*(1-$D7),0))</f>
        <v/>
      </c>
      <c r="K7" s="15">
        <f>IF(OR($A7="",$C7=""),0,IF(AND(OR($E7="",$E7&lt;=K$2+6),OR($F7="",$F7&gt;=K$2)),MAX(0,$C7-'Time off'!E7*$C7/WorkDays)*(1-$D7),0))</f>
        <v/>
      </c>
      <c r="L7" s="15">
        <f>IF(OR($A7="",$C7=""),0,IF(AND(OR($E7="",$E7&lt;=L$2+6),OR($F7="",$F7&gt;=L$2)),MAX(0,$C7-'Time off'!F7*$C7/WorkDays)*(1-$D7),0))</f>
        <v/>
      </c>
      <c r="M7" s="15">
        <f>IF(OR($A7="",$C7=""),0,IF(AND(OR($E7="",$E7&lt;=M$2+6),OR($F7="",$F7&gt;=M$2)),MAX(0,$C7-'Time off'!G7*$C7/WorkDays)*(1-$D7),0))</f>
        <v/>
      </c>
      <c r="N7" s="15">
        <f>IF(OR($A7="",$C7=""),0,IF(AND(OR($E7="",$E7&lt;=N$2+6),OR($F7="",$F7&gt;=N$2)),MAX(0,$C7-'Time off'!H7*$C7/WorkDays)*(1-$D7),0))</f>
        <v/>
      </c>
      <c r="O7" s="15">
        <f>IF(OR($A7="",$C7=""),0,IF(AND(OR($E7="",$E7&lt;=O$2+6),OR($F7="",$F7&gt;=O$2)),MAX(0,$C7-'Time off'!I7*$C7/WorkDays)*(1-$D7),0))</f>
        <v/>
      </c>
      <c r="P7" s="15">
        <f>IF(OR($A7="",$C7=""),0,IF(AND(OR($E7="",$E7&lt;=P$2+6),OR($F7="",$F7&gt;=P$2)),MAX(0,$C7-'Time off'!J7*$C7/WorkDays)*(1-$D7),0))</f>
        <v/>
      </c>
      <c r="Q7" s="15">
        <f>IF(OR($A7="",$C7=""),0,IF(AND(OR($E7="",$E7&lt;=Q$2+6),OR($F7="",$F7&gt;=Q$2)),MAX(0,$C7-'Time off'!K7*$C7/WorkDays)*(1-$D7),0))</f>
        <v/>
      </c>
      <c r="R7" s="15">
        <f>IF(OR($A7="",$C7=""),0,IF(AND(OR($E7="",$E7&lt;=R$2+6),OR($F7="",$F7&gt;=R$2)),MAX(0,$C7-'Time off'!L7*$C7/WorkDays)*(1-$D7),0))</f>
        <v/>
      </c>
      <c r="S7" s="15">
        <f>IF(OR($A7="",$C7=""),0,IF(AND(OR($E7="",$E7&lt;=S$2+6),OR($F7="",$F7&gt;=S$2)),MAX(0,$C7-'Time off'!M7*$C7/WorkDays)*(1-$D7),0))</f>
        <v/>
      </c>
    </row>
    <row r="8">
      <c r="A8" s="9" t="inlineStr">
        <is>
          <t>Femi</t>
        </is>
      </c>
      <c r="B8" s="9" t="inlineStr">
        <is>
          <t>Development</t>
        </is>
      </c>
      <c r="C8" s="13" t="n">
        <v>37.5</v>
      </c>
      <c r="D8" s="14" t="n">
        <v>0.15</v>
      </c>
      <c r="E8" s="6" t="n"/>
      <c r="F8" s="6" t="n"/>
      <c r="H8" s="15">
        <f>IF(OR($A8="",$C8=""),0,IF(AND(OR($E8="",$E8&lt;=H$2+6),OR($F8="",$F8&gt;=H$2)),MAX(0,$C8-'Time off'!B8*$C8/WorkDays)*(1-$D8),0))</f>
        <v/>
      </c>
      <c r="I8" s="15">
        <f>IF(OR($A8="",$C8=""),0,IF(AND(OR($E8="",$E8&lt;=I$2+6),OR($F8="",$F8&gt;=I$2)),MAX(0,$C8-'Time off'!C8*$C8/WorkDays)*(1-$D8),0))</f>
        <v/>
      </c>
      <c r="J8" s="15">
        <f>IF(OR($A8="",$C8=""),0,IF(AND(OR($E8="",$E8&lt;=J$2+6),OR($F8="",$F8&gt;=J$2)),MAX(0,$C8-'Time off'!D8*$C8/WorkDays)*(1-$D8),0))</f>
        <v/>
      </c>
      <c r="K8" s="15">
        <f>IF(OR($A8="",$C8=""),0,IF(AND(OR($E8="",$E8&lt;=K$2+6),OR($F8="",$F8&gt;=K$2)),MAX(0,$C8-'Time off'!E8*$C8/WorkDays)*(1-$D8),0))</f>
        <v/>
      </c>
      <c r="L8" s="15">
        <f>IF(OR($A8="",$C8=""),0,IF(AND(OR($E8="",$E8&lt;=L$2+6),OR($F8="",$F8&gt;=L$2)),MAX(0,$C8-'Time off'!F8*$C8/WorkDays)*(1-$D8),0))</f>
        <v/>
      </c>
      <c r="M8" s="15">
        <f>IF(OR($A8="",$C8=""),0,IF(AND(OR($E8="",$E8&lt;=M$2+6),OR($F8="",$F8&gt;=M$2)),MAX(0,$C8-'Time off'!G8*$C8/WorkDays)*(1-$D8),0))</f>
        <v/>
      </c>
      <c r="N8" s="15">
        <f>IF(OR($A8="",$C8=""),0,IF(AND(OR($E8="",$E8&lt;=N$2+6),OR($F8="",$F8&gt;=N$2)),MAX(0,$C8-'Time off'!H8*$C8/WorkDays)*(1-$D8),0))</f>
        <v/>
      </c>
      <c r="O8" s="15">
        <f>IF(OR($A8="",$C8=""),0,IF(AND(OR($E8="",$E8&lt;=O$2+6),OR($F8="",$F8&gt;=O$2)),MAX(0,$C8-'Time off'!I8*$C8/WorkDays)*(1-$D8),0))</f>
        <v/>
      </c>
      <c r="P8" s="15">
        <f>IF(OR($A8="",$C8=""),0,IF(AND(OR($E8="",$E8&lt;=P$2+6),OR($F8="",$F8&gt;=P$2)),MAX(0,$C8-'Time off'!J8*$C8/WorkDays)*(1-$D8),0))</f>
        <v/>
      </c>
      <c r="Q8" s="15">
        <f>IF(OR($A8="",$C8=""),0,IF(AND(OR($E8="",$E8&lt;=Q$2+6),OR($F8="",$F8&gt;=Q$2)),MAX(0,$C8-'Time off'!K8*$C8/WorkDays)*(1-$D8),0))</f>
        <v/>
      </c>
      <c r="R8" s="15">
        <f>IF(OR($A8="",$C8=""),0,IF(AND(OR($E8="",$E8&lt;=R$2+6),OR($F8="",$F8&gt;=R$2)),MAX(0,$C8-'Time off'!L8*$C8/WorkDays)*(1-$D8),0))</f>
        <v/>
      </c>
      <c r="S8" s="15">
        <f>IF(OR($A8="",$C8=""),0,IF(AND(OR($E8="",$E8&lt;=S$2+6),OR($F8="",$F8&gt;=S$2)),MAX(0,$C8-'Time off'!M8*$C8/WorkDays)*(1-$D8),0))</f>
        <v/>
      </c>
    </row>
    <row r="9">
      <c r="A9" s="9" t="inlineStr">
        <is>
          <t>Gus</t>
        </is>
      </c>
      <c r="B9" s="9" t="inlineStr">
        <is>
          <t>Development</t>
        </is>
      </c>
      <c r="C9" s="13" t="n">
        <v>37.5</v>
      </c>
      <c r="D9" s="14" t="n">
        <v>0.15</v>
      </c>
      <c r="E9" s="6" t="n"/>
      <c r="F9" s="6" t="n"/>
      <c r="H9" s="15">
        <f>IF(OR($A9="",$C9=""),0,IF(AND(OR($E9="",$E9&lt;=H$2+6),OR($F9="",$F9&gt;=H$2)),MAX(0,$C9-'Time off'!B9*$C9/WorkDays)*(1-$D9),0))</f>
        <v/>
      </c>
      <c r="I9" s="15">
        <f>IF(OR($A9="",$C9=""),0,IF(AND(OR($E9="",$E9&lt;=I$2+6),OR($F9="",$F9&gt;=I$2)),MAX(0,$C9-'Time off'!C9*$C9/WorkDays)*(1-$D9),0))</f>
        <v/>
      </c>
      <c r="J9" s="15">
        <f>IF(OR($A9="",$C9=""),0,IF(AND(OR($E9="",$E9&lt;=J$2+6),OR($F9="",$F9&gt;=J$2)),MAX(0,$C9-'Time off'!D9*$C9/WorkDays)*(1-$D9),0))</f>
        <v/>
      </c>
      <c r="K9" s="15">
        <f>IF(OR($A9="",$C9=""),0,IF(AND(OR($E9="",$E9&lt;=K$2+6),OR($F9="",$F9&gt;=K$2)),MAX(0,$C9-'Time off'!E9*$C9/WorkDays)*(1-$D9),0))</f>
        <v/>
      </c>
      <c r="L9" s="15">
        <f>IF(OR($A9="",$C9=""),0,IF(AND(OR($E9="",$E9&lt;=L$2+6),OR($F9="",$F9&gt;=L$2)),MAX(0,$C9-'Time off'!F9*$C9/WorkDays)*(1-$D9),0))</f>
        <v/>
      </c>
      <c r="M9" s="15">
        <f>IF(OR($A9="",$C9=""),0,IF(AND(OR($E9="",$E9&lt;=M$2+6),OR($F9="",$F9&gt;=M$2)),MAX(0,$C9-'Time off'!G9*$C9/WorkDays)*(1-$D9),0))</f>
        <v/>
      </c>
      <c r="N9" s="15">
        <f>IF(OR($A9="",$C9=""),0,IF(AND(OR($E9="",$E9&lt;=N$2+6),OR($F9="",$F9&gt;=N$2)),MAX(0,$C9-'Time off'!H9*$C9/WorkDays)*(1-$D9),0))</f>
        <v/>
      </c>
      <c r="O9" s="15">
        <f>IF(OR($A9="",$C9=""),0,IF(AND(OR($E9="",$E9&lt;=O$2+6),OR($F9="",$F9&gt;=O$2)),MAX(0,$C9-'Time off'!I9*$C9/WorkDays)*(1-$D9),0))</f>
        <v/>
      </c>
      <c r="P9" s="15">
        <f>IF(OR($A9="",$C9=""),0,IF(AND(OR($E9="",$E9&lt;=P$2+6),OR($F9="",$F9&gt;=P$2)),MAX(0,$C9-'Time off'!J9*$C9/WorkDays)*(1-$D9),0))</f>
        <v/>
      </c>
      <c r="Q9" s="15">
        <f>IF(OR($A9="",$C9=""),0,IF(AND(OR($E9="",$E9&lt;=Q$2+6),OR($F9="",$F9&gt;=Q$2)),MAX(0,$C9-'Time off'!K9*$C9/WorkDays)*(1-$D9),0))</f>
        <v/>
      </c>
      <c r="R9" s="15">
        <f>IF(OR($A9="",$C9=""),0,IF(AND(OR($E9="",$E9&lt;=R$2+6),OR($F9="",$F9&gt;=R$2)),MAX(0,$C9-'Time off'!L9*$C9/WorkDays)*(1-$D9),0))</f>
        <v/>
      </c>
      <c r="S9" s="15">
        <f>IF(OR($A9="",$C9=""),0,IF(AND(OR($E9="",$E9&lt;=S$2+6),OR($F9="",$F9&gt;=S$2)),MAX(0,$C9-'Time off'!M9*$C9/WorkDays)*(1-$D9),0))</f>
        <v/>
      </c>
    </row>
    <row r="10">
      <c r="A10" s="9" t="inlineStr">
        <is>
          <t>Hana</t>
        </is>
      </c>
      <c r="B10" s="9" t="inlineStr">
        <is>
          <t>Development</t>
        </is>
      </c>
      <c r="C10" s="13" t="n">
        <v>37.5</v>
      </c>
      <c r="D10" s="14" t="n">
        <v>0.15</v>
      </c>
      <c r="E10" s="6" t="n"/>
      <c r="F10" s="6" t="n"/>
      <c r="H10" s="15">
        <f>IF(OR($A10="",$C10=""),0,IF(AND(OR($E10="",$E10&lt;=H$2+6),OR($F10="",$F10&gt;=H$2)),MAX(0,$C10-'Time off'!B10*$C10/WorkDays)*(1-$D10),0))</f>
        <v/>
      </c>
      <c r="I10" s="15">
        <f>IF(OR($A10="",$C10=""),0,IF(AND(OR($E10="",$E10&lt;=I$2+6),OR($F10="",$F10&gt;=I$2)),MAX(0,$C10-'Time off'!C10*$C10/WorkDays)*(1-$D10),0))</f>
        <v/>
      </c>
      <c r="J10" s="15">
        <f>IF(OR($A10="",$C10=""),0,IF(AND(OR($E10="",$E10&lt;=J$2+6),OR($F10="",$F10&gt;=J$2)),MAX(0,$C10-'Time off'!D10*$C10/WorkDays)*(1-$D10),0))</f>
        <v/>
      </c>
      <c r="K10" s="15">
        <f>IF(OR($A10="",$C10=""),0,IF(AND(OR($E10="",$E10&lt;=K$2+6),OR($F10="",$F10&gt;=K$2)),MAX(0,$C10-'Time off'!E10*$C10/WorkDays)*(1-$D10),0))</f>
        <v/>
      </c>
      <c r="L10" s="15">
        <f>IF(OR($A10="",$C10=""),0,IF(AND(OR($E10="",$E10&lt;=L$2+6),OR($F10="",$F10&gt;=L$2)),MAX(0,$C10-'Time off'!F10*$C10/WorkDays)*(1-$D10),0))</f>
        <v/>
      </c>
      <c r="M10" s="15">
        <f>IF(OR($A10="",$C10=""),0,IF(AND(OR($E10="",$E10&lt;=M$2+6),OR($F10="",$F10&gt;=M$2)),MAX(0,$C10-'Time off'!G10*$C10/WorkDays)*(1-$D10),0))</f>
        <v/>
      </c>
      <c r="N10" s="15">
        <f>IF(OR($A10="",$C10=""),0,IF(AND(OR($E10="",$E10&lt;=N$2+6),OR($F10="",$F10&gt;=N$2)),MAX(0,$C10-'Time off'!H10*$C10/WorkDays)*(1-$D10),0))</f>
        <v/>
      </c>
      <c r="O10" s="15">
        <f>IF(OR($A10="",$C10=""),0,IF(AND(OR($E10="",$E10&lt;=O$2+6),OR($F10="",$F10&gt;=O$2)),MAX(0,$C10-'Time off'!I10*$C10/WorkDays)*(1-$D10),0))</f>
        <v/>
      </c>
      <c r="P10" s="15">
        <f>IF(OR($A10="",$C10=""),0,IF(AND(OR($E10="",$E10&lt;=P$2+6),OR($F10="",$F10&gt;=P$2)),MAX(0,$C10-'Time off'!J10*$C10/WorkDays)*(1-$D10),0))</f>
        <v/>
      </c>
      <c r="Q10" s="15">
        <f>IF(OR($A10="",$C10=""),0,IF(AND(OR($E10="",$E10&lt;=Q$2+6),OR($F10="",$F10&gt;=Q$2)),MAX(0,$C10-'Time off'!K10*$C10/WorkDays)*(1-$D10),0))</f>
        <v/>
      </c>
      <c r="R10" s="15">
        <f>IF(OR($A10="",$C10=""),0,IF(AND(OR($E10="",$E10&lt;=R$2+6),OR($F10="",$F10&gt;=R$2)),MAX(0,$C10-'Time off'!L10*$C10/WorkDays)*(1-$D10),0))</f>
        <v/>
      </c>
      <c r="S10" s="15">
        <f>IF(OR($A10="",$C10=""),0,IF(AND(OR($E10="",$E10&lt;=S$2+6),OR($F10="",$F10&gt;=S$2)),MAX(0,$C10-'Time off'!M10*$C10/WorkDays)*(1-$D10),0))</f>
        <v/>
      </c>
    </row>
    <row r="11">
      <c r="A11" s="9" t="inlineStr">
        <is>
          <t>Isla</t>
        </is>
      </c>
      <c r="B11" s="9" t="inlineStr">
        <is>
          <t>Project management</t>
        </is>
      </c>
      <c r="C11" s="13" t="n">
        <v>37.5</v>
      </c>
      <c r="D11" s="14" t="n">
        <v>0.25</v>
      </c>
      <c r="E11" s="6" t="n"/>
      <c r="F11" s="6" t="n"/>
      <c r="H11" s="15">
        <f>IF(OR($A11="",$C11=""),0,IF(AND(OR($E11="",$E11&lt;=H$2+6),OR($F11="",$F11&gt;=H$2)),MAX(0,$C11-'Time off'!B11*$C11/WorkDays)*(1-$D11),0))</f>
        <v/>
      </c>
      <c r="I11" s="15">
        <f>IF(OR($A11="",$C11=""),0,IF(AND(OR($E11="",$E11&lt;=I$2+6),OR($F11="",$F11&gt;=I$2)),MAX(0,$C11-'Time off'!C11*$C11/WorkDays)*(1-$D11),0))</f>
        <v/>
      </c>
      <c r="J11" s="15">
        <f>IF(OR($A11="",$C11=""),0,IF(AND(OR($E11="",$E11&lt;=J$2+6),OR($F11="",$F11&gt;=J$2)),MAX(0,$C11-'Time off'!D11*$C11/WorkDays)*(1-$D11),0))</f>
        <v/>
      </c>
      <c r="K11" s="15">
        <f>IF(OR($A11="",$C11=""),0,IF(AND(OR($E11="",$E11&lt;=K$2+6),OR($F11="",$F11&gt;=K$2)),MAX(0,$C11-'Time off'!E11*$C11/WorkDays)*(1-$D11),0))</f>
        <v/>
      </c>
      <c r="L11" s="15">
        <f>IF(OR($A11="",$C11=""),0,IF(AND(OR($E11="",$E11&lt;=L$2+6),OR($F11="",$F11&gt;=L$2)),MAX(0,$C11-'Time off'!F11*$C11/WorkDays)*(1-$D11),0))</f>
        <v/>
      </c>
      <c r="M11" s="15">
        <f>IF(OR($A11="",$C11=""),0,IF(AND(OR($E11="",$E11&lt;=M$2+6),OR($F11="",$F11&gt;=M$2)),MAX(0,$C11-'Time off'!G11*$C11/WorkDays)*(1-$D11),0))</f>
        <v/>
      </c>
      <c r="N11" s="15">
        <f>IF(OR($A11="",$C11=""),0,IF(AND(OR($E11="",$E11&lt;=N$2+6),OR($F11="",$F11&gt;=N$2)),MAX(0,$C11-'Time off'!H11*$C11/WorkDays)*(1-$D11),0))</f>
        <v/>
      </c>
      <c r="O11" s="15">
        <f>IF(OR($A11="",$C11=""),0,IF(AND(OR($E11="",$E11&lt;=O$2+6),OR($F11="",$F11&gt;=O$2)),MAX(0,$C11-'Time off'!I11*$C11/WorkDays)*(1-$D11),0))</f>
        <v/>
      </c>
      <c r="P11" s="15">
        <f>IF(OR($A11="",$C11=""),0,IF(AND(OR($E11="",$E11&lt;=P$2+6),OR($F11="",$F11&gt;=P$2)),MAX(0,$C11-'Time off'!J11*$C11/WorkDays)*(1-$D11),0))</f>
        <v/>
      </c>
      <c r="Q11" s="15">
        <f>IF(OR($A11="",$C11=""),0,IF(AND(OR($E11="",$E11&lt;=Q$2+6),OR($F11="",$F11&gt;=Q$2)),MAX(0,$C11-'Time off'!K11*$C11/WorkDays)*(1-$D11),0))</f>
        <v/>
      </c>
      <c r="R11" s="15">
        <f>IF(OR($A11="",$C11=""),0,IF(AND(OR($E11="",$E11&lt;=R$2+6),OR($F11="",$F11&gt;=R$2)),MAX(0,$C11-'Time off'!L11*$C11/WorkDays)*(1-$D11),0))</f>
        <v/>
      </c>
      <c r="S11" s="15">
        <f>IF(OR($A11="",$C11=""),0,IF(AND(OR($E11="",$E11&lt;=S$2+6),OR($F11="",$F11&gt;=S$2)),MAX(0,$C11-'Time off'!M11*$C11/WorkDays)*(1-$D11),0))</f>
        <v/>
      </c>
    </row>
    <row r="12">
      <c r="A12" s="9" t="inlineStr">
        <is>
          <t>Jon</t>
        </is>
      </c>
      <c r="B12" s="9" t="inlineStr">
        <is>
          <t>Project management</t>
        </is>
      </c>
      <c r="C12" s="13" t="n">
        <v>37.5</v>
      </c>
      <c r="D12" s="14" t="n">
        <v>0.25</v>
      </c>
      <c r="E12" s="6" t="n"/>
      <c r="F12" s="6" t="n"/>
      <c r="H12" s="15">
        <f>IF(OR($A12="",$C12=""),0,IF(AND(OR($E12="",$E12&lt;=H$2+6),OR($F12="",$F12&gt;=H$2)),MAX(0,$C12-'Time off'!B12*$C12/WorkDays)*(1-$D12),0))</f>
        <v/>
      </c>
      <c r="I12" s="15">
        <f>IF(OR($A12="",$C12=""),0,IF(AND(OR($E12="",$E12&lt;=I$2+6),OR($F12="",$F12&gt;=I$2)),MAX(0,$C12-'Time off'!C12*$C12/WorkDays)*(1-$D12),0))</f>
        <v/>
      </c>
      <c r="J12" s="15">
        <f>IF(OR($A12="",$C12=""),0,IF(AND(OR($E12="",$E12&lt;=J$2+6),OR($F12="",$F12&gt;=J$2)),MAX(0,$C12-'Time off'!D12*$C12/WorkDays)*(1-$D12),0))</f>
        <v/>
      </c>
      <c r="K12" s="15">
        <f>IF(OR($A12="",$C12=""),0,IF(AND(OR($E12="",$E12&lt;=K$2+6),OR($F12="",$F12&gt;=K$2)),MAX(0,$C12-'Time off'!E12*$C12/WorkDays)*(1-$D12),0))</f>
        <v/>
      </c>
      <c r="L12" s="15">
        <f>IF(OR($A12="",$C12=""),0,IF(AND(OR($E12="",$E12&lt;=L$2+6),OR($F12="",$F12&gt;=L$2)),MAX(0,$C12-'Time off'!F12*$C12/WorkDays)*(1-$D12),0))</f>
        <v/>
      </c>
      <c r="M12" s="15">
        <f>IF(OR($A12="",$C12=""),0,IF(AND(OR($E12="",$E12&lt;=M$2+6),OR($F12="",$F12&gt;=M$2)),MAX(0,$C12-'Time off'!G12*$C12/WorkDays)*(1-$D12),0))</f>
        <v/>
      </c>
      <c r="N12" s="15">
        <f>IF(OR($A12="",$C12=""),0,IF(AND(OR($E12="",$E12&lt;=N$2+6),OR($F12="",$F12&gt;=N$2)),MAX(0,$C12-'Time off'!H12*$C12/WorkDays)*(1-$D12),0))</f>
        <v/>
      </c>
      <c r="O12" s="15">
        <f>IF(OR($A12="",$C12=""),0,IF(AND(OR($E12="",$E12&lt;=O$2+6),OR($F12="",$F12&gt;=O$2)),MAX(0,$C12-'Time off'!I12*$C12/WorkDays)*(1-$D12),0))</f>
        <v/>
      </c>
      <c r="P12" s="15">
        <f>IF(OR($A12="",$C12=""),0,IF(AND(OR($E12="",$E12&lt;=P$2+6),OR($F12="",$F12&gt;=P$2)),MAX(0,$C12-'Time off'!J12*$C12/WorkDays)*(1-$D12),0))</f>
        <v/>
      </c>
      <c r="Q12" s="15">
        <f>IF(OR($A12="",$C12=""),0,IF(AND(OR($E12="",$E12&lt;=Q$2+6),OR($F12="",$F12&gt;=Q$2)),MAX(0,$C12-'Time off'!K12*$C12/WorkDays)*(1-$D12),0))</f>
        <v/>
      </c>
      <c r="R12" s="15">
        <f>IF(OR($A12="",$C12=""),0,IF(AND(OR($E12="",$E12&lt;=R$2+6),OR($F12="",$F12&gt;=R$2)),MAX(0,$C12-'Time off'!L12*$C12/WorkDays)*(1-$D12),0))</f>
        <v/>
      </c>
      <c r="S12" s="15">
        <f>IF(OR($A12="",$C12=""),0,IF(AND(OR($E12="",$E12&lt;=S$2+6),OR($F12="",$F12&gt;=S$2)),MAX(0,$C12-'Time off'!M12*$C12/WorkDays)*(1-$D12),0))</f>
        <v/>
      </c>
    </row>
    <row r="13">
      <c r="A13" s="9" t="inlineStr">
        <is>
          <t>Kit</t>
        </is>
      </c>
      <c r="B13" s="9" t="inlineStr">
        <is>
          <t>Strategy</t>
        </is>
      </c>
      <c r="C13" s="13" t="n">
        <v>37.5</v>
      </c>
      <c r="D13" s="14" t="n">
        <v>0.3</v>
      </c>
      <c r="E13" s="6" t="n"/>
      <c r="F13" s="6" t="n"/>
      <c r="H13" s="15">
        <f>IF(OR($A13="",$C13=""),0,IF(AND(OR($E13="",$E13&lt;=H$2+6),OR($F13="",$F13&gt;=H$2)),MAX(0,$C13-'Time off'!B13*$C13/WorkDays)*(1-$D13),0))</f>
        <v/>
      </c>
      <c r="I13" s="15">
        <f>IF(OR($A13="",$C13=""),0,IF(AND(OR($E13="",$E13&lt;=I$2+6),OR($F13="",$F13&gt;=I$2)),MAX(0,$C13-'Time off'!C13*$C13/WorkDays)*(1-$D13),0))</f>
        <v/>
      </c>
      <c r="J13" s="15">
        <f>IF(OR($A13="",$C13=""),0,IF(AND(OR($E13="",$E13&lt;=J$2+6),OR($F13="",$F13&gt;=J$2)),MAX(0,$C13-'Time off'!D13*$C13/WorkDays)*(1-$D13),0))</f>
        <v/>
      </c>
      <c r="K13" s="15">
        <f>IF(OR($A13="",$C13=""),0,IF(AND(OR($E13="",$E13&lt;=K$2+6),OR($F13="",$F13&gt;=K$2)),MAX(0,$C13-'Time off'!E13*$C13/WorkDays)*(1-$D13),0))</f>
        <v/>
      </c>
      <c r="L13" s="15">
        <f>IF(OR($A13="",$C13=""),0,IF(AND(OR($E13="",$E13&lt;=L$2+6),OR($F13="",$F13&gt;=L$2)),MAX(0,$C13-'Time off'!F13*$C13/WorkDays)*(1-$D13),0))</f>
        <v/>
      </c>
      <c r="M13" s="15">
        <f>IF(OR($A13="",$C13=""),0,IF(AND(OR($E13="",$E13&lt;=M$2+6),OR($F13="",$F13&gt;=M$2)),MAX(0,$C13-'Time off'!G13*$C13/WorkDays)*(1-$D13),0))</f>
        <v/>
      </c>
      <c r="N13" s="15">
        <f>IF(OR($A13="",$C13=""),0,IF(AND(OR($E13="",$E13&lt;=N$2+6),OR($F13="",$F13&gt;=N$2)),MAX(0,$C13-'Time off'!H13*$C13/WorkDays)*(1-$D13),0))</f>
        <v/>
      </c>
      <c r="O13" s="15">
        <f>IF(OR($A13="",$C13=""),0,IF(AND(OR($E13="",$E13&lt;=O$2+6),OR($F13="",$F13&gt;=O$2)),MAX(0,$C13-'Time off'!I13*$C13/WorkDays)*(1-$D13),0))</f>
        <v/>
      </c>
      <c r="P13" s="15">
        <f>IF(OR($A13="",$C13=""),0,IF(AND(OR($E13="",$E13&lt;=P$2+6),OR($F13="",$F13&gt;=P$2)),MAX(0,$C13-'Time off'!J13*$C13/WorkDays)*(1-$D13),0))</f>
        <v/>
      </c>
      <c r="Q13" s="15">
        <f>IF(OR($A13="",$C13=""),0,IF(AND(OR($E13="",$E13&lt;=Q$2+6),OR($F13="",$F13&gt;=Q$2)),MAX(0,$C13-'Time off'!K13*$C13/WorkDays)*(1-$D13),0))</f>
        <v/>
      </c>
      <c r="R13" s="15">
        <f>IF(OR($A13="",$C13=""),0,IF(AND(OR($E13="",$E13&lt;=R$2+6),OR($F13="",$F13&gt;=R$2)),MAX(0,$C13-'Time off'!L13*$C13/WorkDays)*(1-$D13),0))</f>
        <v/>
      </c>
      <c r="S13" s="15">
        <f>IF(OR($A13="",$C13=""),0,IF(AND(OR($E13="",$E13&lt;=S$2+6),OR($F13="",$F13&gt;=S$2)),MAX(0,$C13-'Time off'!M13*$C13/WorkDays)*(1-$D13),0))</f>
        <v/>
      </c>
    </row>
    <row r="14">
      <c r="A14" s="9" t="inlineStr">
        <is>
          <t>Lena</t>
        </is>
      </c>
      <c r="B14" s="9" t="inlineStr">
        <is>
          <t>Strategy</t>
        </is>
      </c>
      <c r="C14" s="13" t="n">
        <v>37.5</v>
      </c>
      <c r="D14" s="14" t="n">
        <v>0.3</v>
      </c>
      <c r="E14" s="6" t="n"/>
      <c r="F14" s="6" t="n"/>
      <c r="H14" s="15">
        <f>IF(OR($A14="",$C14=""),0,IF(AND(OR($E14="",$E14&lt;=H$2+6),OR($F14="",$F14&gt;=H$2)),MAX(0,$C14-'Time off'!B14*$C14/WorkDays)*(1-$D14),0))</f>
        <v/>
      </c>
      <c r="I14" s="15">
        <f>IF(OR($A14="",$C14=""),0,IF(AND(OR($E14="",$E14&lt;=I$2+6),OR($F14="",$F14&gt;=I$2)),MAX(0,$C14-'Time off'!C14*$C14/WorkDays)*(1-$D14),0))</f>
        <v/>
      </c>
      <c r="J14" s="15">
        <f>IF(OR($A14="",$C14=""),0,IF(AND(OR($E14="",$E14&lt;=J$2+6),OR($F14="",$F14&gt;=J$2)),MAX(0,$C14-'Time off'!D14*$C14/WorkDays)*(1-$D14),0))</f>
        <v/>
      </c>
      <c r="K14" s="15">
        <f>IF(OR($A14="",$C14=""),0,IF(AND(OR($E14="",$E14&lt;=K$2+6),OR($F14="",$F14&gt;=K$2)),MAX(0,$C14-'Time off'!E14*$C14/WorkDays)*(1-$D14),0))</f>
        <v/>
      </c>
      <c r="L14" s="15">
        <f>IF(OR($A14="",$C14=""),0,IF(AND(OR($E14="",$E14&lt;=L$2+6),OR($F14="",$F14&gt;=L$2)),MAX(0,$C14-'Time off'!F14*$C14/WorkDays)*(1-$D14),0))</f>
        <v/>
      </c>
      <c r="M14" s="15">
        <f>IF(OR($A14="",$C14=""),0,IF(AND(OR($E14="",$E14&lt;=M$2+6),OR($F14="",$F14&gt;=M$2)),MAX(0,$C14-'Time off'!G14*$C14/WorkDays)*(1-$D14),0))</f>
        <v/>
      </c>
      <c r="N14" s="15">
        <f>IF(OR($A14="",$C14=""),0,IF(AND(OR($E14="",$E14&lt;=N$2+6),OR($F14="",$F14&gt;=N$2)),MAX(0,$C14-'Time off'!H14*$C14/WorkDays)*(1-$D14),0))</f>
        <v/>
      </c>
      <c r="O14" s="15">
        <f>IF(OR($A14="",$C14=""),0,IF(AND(OR($E14="",$E14&lt;=O$2+6),OR($F14="",$F14&gt;=O$2)),MAX(0,$C14-'Time off'!I14*$C14/WorkDays)*(1-$D14),0))</f>
        <v/>
      </c>
      <c r="P14" s="15">
        <f>IF(OR($A14="",$C14=""),0,IF(AND(OR($E14="",$E14&lt;=P$2+6),OR($F14="",$F14&gt;=P$2)),MAX(0,$C14-'Time off'!J14*$C14/WorkDays)*(1-$D14),0))</f>
        <v/>
      </c>
      <c r="Q14" s="15">
        <f>IF(OR($A14="",$C14=""),0,IF(AND(OR($E14="",$E14&lt;=Q$2+6),OR($F14="",$F14&gt;=Q$2)),MAX(0,$C14-'Time off'!K14*$C14/WorkDays)*(1-$D14),0))</f>
        <v/>
      </c>
      <c r="R14" s="15">
        <f>IF(OR($A14="",$C14=""),0,IF(AND(OR($E14="",$E14&lt;=R$2+6),OR($F14="",$F14&gt;=R$2)),MAX(0,$C14-'Time off'!L14*$C14/WorkDays)*(1-$D14),0))</f>
        <v/>
      </c>
      <c r="S14" s="15">
        <f>IF(OR($A14="",$C14=""),0,IF(AND(OR($E14="",$E14&lt;=S$2+6),OR($F14="",$F14&gt;=S$2)),MAX(0,$C14-'Time off'!M14*$C14/WorkDays)*(1-$D14),0))</f>
        <v/>
      </c>
    </row>
    <row r="15">
      <c r="A15" s="9" t="n"/>
      <c r="B15" s="9" t="n"/>
      <c r="C15" s="13" t="n"/>
      <c r="D15" s="14" t="n"/>
      <c r="E15" s="6" t="n"/>
      <c r="F15" s="6" t="n"/>
      <c r="H15" s="15">
        <f>IF(OR($A15="",$C15=""),0,IF(AND(OR($E15="",$E15&lt;=H$2+6),OR($F15="",$F15&gt;=H$2)),MAX(0,$C15-'Time off'!B15*$C15/WorkDays)*(1-$D15),0))</f>
        <v/>
      </c>
      <c r="I15" s="15">
        <f>IF(OR($A15="",$C15=""),0,IF(AND(OR($E15="",$E15&lt;=I$2+6),OR($F15="",$F15&gt;=I$2)),MAX(0,$C15-'Time off'!C15*$C15/WorkDays)*(1-$D15),0))</f>
        <v/>
      </c>
      <c r="J15" s="15">
        <f>IF(OR($A15="",$C15=""),0,IF(AND(OR($E15="",$E15&lt;=J$2+6),OR($F15="",$F15&gt;=J$2)),MAX(0,$C15-'Time off'!D15*$C15/WorkDays)*(1-$D15),0))</f>
        <v/>
      </c>
      <c r="K15" s="15">
        <f>IF(OR($A15="",$C15=""),0,IF(AND(OR($E15="",$E15&lt;=K$2+6),OR($F15="",$F15&gt;=K$2)),MAX(0,$C15-'Time off'!E15*$C15/WorkDays)*(1-$D15),0))</f>
        <v/>
      </c>
      <c r="L15" s="15">
        <f>IF(OR($A15="",$C15=""),0,IF(AND(OR($E15="",$E15&lt;=L$2+6),OR($F15="",$F15&gt;=L$2)),MAX(0,$C15-'Time off'!F15*$C15/WorkDays)*(1-$D15),0))</f>
        <v/>
      </c>
      <c r="M15" s="15">
        <f>IF(OR($A15="",$C15=""),0,IF(AND(OR($E15="",$E15&lt;=M$2+6),OR($F15="",$F15&gt;=M$2)),MAX(0,$C15-'Time off'!G15*$C15/WorkDays)*(1-$D15),0))</f>
        <v/>
      </c>
      <c r="N15" s="15">
        <f>IF(OR($A15="",$C15=""),0,IF(AND(OR($E15="",$E15&lt;=N$2+6),OR($F15="",$F15&gt;=N$2)),MAX(0,$C15-'Time off'!H15*$C15/WorkDays)*(1-$D15),0))</f>
        <v/>
      </c>
      <c r="O15" s="15">
        <f>IF(OR($A15="",$C15=""),0,IF(AND(OR($E15="",$E15&lt;=O$2+6),OR($F15="",$F15&gt;=O$2)),MAX(0,$C15-'Time off'!I15*$C15/WorkDays)*(1-$D15),0))</f>
        <v/>
      </c>
      <c r="P15" s="15">
        <f>IF(OR($A15="",$C15=""),0,IF(AND(OR($E15="",$E15&lt;=P$2+6),OR($F15="",$F15&gt;=P$2)),MAX(0,$C15-'Time off'!J15*$C15/WorkDays)*(1-$D15),0))</f>
        <v/>
      </c>
      <c r="Q15" s="15">
        <f>IF(OR($A15="",$C15=""),0,IF(AND(OR($E15="",$E15&lt;=Q$2+6),OR($F15="",$F15&gt;=Q$2)),MAX(0,$C15-'Time off'!K15*$C15/WorkDays)*(1-$D15),0))</f>
        <v/>
      </c>
      <c r="R15" s="15">
        <f>IF(OR($A15="",$C15=""),0,IF(AND(OR($E15="",$E15&lt;=R$2+6),OR($F15="",$F15&gt;=R$2)),MAX(0,$C15-'Time off'!L15*$C15/WorkDays)*(1-$D15),0))</f>
        <v/>
      </c>
      <c r="S15" s="15">
        <f>IF(OR($A15="",$C15=""),0,IF(AND(OR($E15="",$E15&lt;=S$2+6),OR($F15="",$F15&gt;=S$2)),MAX(0,$C15-'Time off'!M15*$C15/WorkDays)*(1-$D15),0))</f>
        <v/>
      </c>
    </row>
    <row r="16">
      <c r="A16" s="9" t="n"/>
      <c r="B16" s="9" t="n"/>
      <c r="C16" s="13" t="n"/>
      <c r="D16" s="14" t="n"/>
      <c r="E16" s="6" t="n"/>
      <c r="F16" s="6" t="n"/>
      <c r="H16" s="15">
        <f>IF(OR($A16="",$C16=""),0,IF(AND(OR($E16="",$E16&lt;=H$2+6),OR($F16="",$F16&gt;=H$2)),MAX(0,$C16-'Time off'!B16*$C16/WorkDays)*(1-$D16),0))</f>
        <v/>
      </c>
      <c r="I16" s="15">
        <f>IF(OR($A16="",$C16=""),0,IF(AND(OR($E16="",$E16&lt;=I$2+6),OR($F16="",$F16&gt;=I$2)),MAX(0,$C16-'Time off'!C16*$C16/WorkDays)*(1-$D16),0))</f>
        <v/>
      </c>
      <c r="J16" s="15">
        <f>IF(OR($A16="",$C16=""),0,IF(AND(OR($E16="",$E16&lt;=J$2+6),OR($F16="",$F16&gt;=J$2)),MAX(0,$C16-'Time off'!D16*$C16/WorkDays)*(1-$D16),0))</f>
        <v/>
      </c>
      <c r="K16" s="15">
        <f>IF(OR($A16="",$C16=""),0,IF(AND(OR($E16="",$E16&lt;=K$2+6),OR($F16="",$F16&gt;=K$2)),MAX(0,$C16-'Time off'!E16*$C16/WorkDays)*(1-$D16),0))</f>
        <v/>
      </c>
      <c r="L16" s="15">
        <f>IF(OR($A16="",$C16=""),0,IF(AND(OR($E16="",$E16&lt;=L$2+6),OR($F16="",$F16&gt;=L$2)),MAX(0,$C16-'Time off'!F16*$C16/WorkDays)*(1-$D16),0))</f>
        <v/>
      </c>
      <c r="M16" s="15">
        <f>IF(OR($A16="",$C16=""),0,IF(AND(OR($E16="",$E16&lt;=M$2+6),OR($F16="",$F16&gt;=M$2)),MAX(0,$C16-'Time off'!G16*$C16/WorkDays)*(1-$D16),0))</f>
        <v/>
      </c>
      <c r="N16" s="15">
        <f>IF(OR($A16="",$C16=""),0,IF(AND(OR($E16="",$E16&lt;=N$2+6),OR($F16="",$F16&gt;=N$2)),MAX(0,$C16-'Time off'!H16*$C16/WorkDays)*(1-$D16),0))</f>
        <v/>
      </c>
      <c r="O16" s="15">
        <f>IF(OR($A16="",$C16=""),0,IF(AND(OR($E16="",$E16&lt;=O$2+6),OR($F16="",$F16&gt;=O$2)),MAX(0,$C16-'Time off'!I16*$C16/WorkDays)*(1-$D16),0))</f>
        <v/>
      </c>
      <c r="P16" s="15">
        <f>IF(OR($A16="",$C16=""),0,IF(AND(OR($E16="",$E16&lt;=P$2+6),OR($F16="",$F16&gt;=P$2)),MAX(0,$C16-'Time off'!J16*$C16/WorkDays)*(1-$D16),0))</f>
        <v/>
      </c>
      <c r="Q16" s="15">
        <f>IF(OR($A16="",$C16=""),0,IF(AND(OR($E16="",$E16&lt;=Q$2+6),OR($F16="",$F16&gt;=Q$2)),MAX(0,$C16-'Time off'!K16*$C16/WorkDays)*(1-$D16),0))</f>
        <v/>
      </c>
      <c r="R16" s="15">
        <f>IF(OR($A16="",$C16=""),0,IF(AND(OR($E16="",$E16&lt;=R$2+6),OR($F16="",$F16&gt;=R$2)),MAX(0,$C16-'Time off'!L16*$C16/WorkDays)*(1-$D16),0))</f>
        <v/>
      </c>
      <c r="S16" s="15">
        <f>IF(OR($A16="",$C16=""),0,IF(AND(OR($E16="",$E16&lt;=S$2+6),OR($F16="",$F16&gt;=S$2)),MAX(0,$C16-'Time off'!M16*$C16/WorkDays)*(1-$D16),0))</f>
        <v/>
      </c>
    </row>
    <row r="17">
      <c r="A17" s="9" t="n"/>
      <c r="B17" s="9" t="n"/>
      <c r="C17" s="13" t="n"/>
      <c r="D17" s="14" t="n"/>
      <c r="E17" s="6" t="n"/>
      <c r="F17" s="6" t="n"/>
      <c r="H17" s="15">
        <f>IF(OR($A17="",$C17=""),0,IF(AND(OR($E17="",$E17&lt;=H$2+6),OR($F17="",$F17&gt;=H$2)),MAX(0,$C17-'Time off'!B17*$C17/WorkDays)*(1-$D17),0))</f>
        <v/>
      </c>
      <c r="I17" s="15">
        <f>IF(OR($A17="",$C17=""),0,IF(AND(OR($E17="",$E17&lt;=I$2+6),OR($F17="",$F17&gt;=I$2)),MAX(0,$C17-'Time off'!C17*$C17/WorkDays)*(1-$D17),0))</f>
        <v/>
      </c>
      <c r="J17" s="15">
        <f>IF(OR($A17="",$C17=""),0,IF(AND(OR($E17="",$E17&lt;=J$2+6),OR($F17="",$F17&gt;=J$2)),MAX(0,$C17-'Time off'!D17*$C17/WorkDays)*(1-$D17),0))</f>
        <v/>
      </c>
      <c r="K17" s="15">
        <f>IF(OR($A17="",$C17=""),0,IF(AND(OR($E17="",$E17&lt;=K$2+6),OR($F17="",$F17&gt;=K$2)),MAX(0,$C17-'Time off'!E17*$C17/WorkDays)*(1-$D17),0))</f>
        <v/>
      </c>
      <c r="L17" s="15">
        <f>IF(OR($A17="",$C17=""),0,IF(AND(OR($E17="",$E17&lt;=L$2+6),OR($F17="",$F17&gt;=L$2)),MAX(0,$C17-'Time off'!F17*$C17/WorkDays)*(1-$D17),0))</f>
        <v/>
      </c>
      <c r="M17" s="15">
        <f>IF(OR($A17="",$C17=""),0,IF(AND(OR($E17="",$E17&lt;=M$2+6),OR($F17="",$F17&gt;=M$2)),MAX(0,$C17-'Time off'!G17*$C17/WorkDays)*(1-$D17),0))</f>
        <v/>
      </c>
      <c r="N17" s="15">
        <f>IF(OR($A17="",$C17=""),0,IF(AND(OR($E17="",$E17&lt;=N$2+6),OR($F17="",$F17&gt;=N$2)),MAX(0,$C17-'Time off'!H17*$C17/WorkDays)*(1-$D17),0))</f>
        <v/>
      </c>
      <c r="O17" s="15">
        <f>IF(OR($A17="",$C17=""),0,IF(AND(OR($E17="",$E17&lt;=O$2+6),OR($F17="",$F17&gt;=O$2)),MAX(0,$C17-'Time off'!I17*$C17/WorkDays)*(1-$D17),0))</f>
        <v/>
      </c>
      <c r="P17" s="15">
        <f>IF(OR($A17="",$C17=""),0,IF(AND(OR($E17="",$E17&lt;=P$2+6),OR($F17="",$F17&gt;=P$2)),MAX(0,$C17-'Time off'!J17*$C17/WorkDays)*(1-$D17),0))</f>
        <v/>
      </c>
      <c r="Q17" s="15">
        <f>IF(OR($A17="",$C17=""),0,IF(AND(OR($E17="",$E17&lt;=Q$2+6),OR($F17="",$F17&gt;=Q$2)),MAX(0,$C17-'Time off'!K17*$C17/WorkDays)*(1-$D17),0))</f>
        <v/>
      </c>
      <c r="R17" s="15">
        <f>IF(OR($A17="",$C17=""),0,IF(AND(OR($E17="",$E17&lt;=R$2+6),OR($F17="",$F17&gt;=R$2)),MAX(0,$C17-'Time off'!L17*$C17/WorkDays)*(1-$D17),0))</f>
        <v/>
      </c>
      <c r="S17" s="15">
        <f>IF(OR($A17="",$C17=""),0,IF(AND(OR($E17="",$E17&lt;=S$2+6),OR($F17="",$F17&gt;=S$2)),MAX(0,$C17-'Time off'!M17*$C17/WorkDays)*(1-$D17),0))</f>
        <v/>
      </c>
    </row>
    <row r="18">
      <c r="A18" s="9" t="n"/>
      <c r="B18" s="9" t="n"/>
      <c r="C18" s="13" t="n"/>
      <c r="D18" s="14" t="n"/>
      <c r="E18" s="6" t="n"/>
      <c r="F18" s="6" t="n"/>
      <c r="H18" s="15">
        <f>IF(OR($A18="",$C18=""),0,IF(AND(OR($E18="",$E18&lt;=H$2+6),OR($F18="",$F18&gt;=H$2)),MAX(0,$C18-'Time off'!B18*$C18/WorkDays)*(1-$D18),0))</f>
        <v/>
      </c>
      <c r="I18" s="15">
        <f>IF(OR($A18="",$C18=""),0,IF(AND(OR($E18="",$E18&lt;=I$2+6),OR($F18="",$F18&gt;=I$2)),MAX(0,$C18-'Time off'!C18*$C18/WorkDays)*(1-$D18),0))</f>
        <v/>
      </c>
      <c r="J18" s="15">
        <f>IF(OR($A18="",$C18=""),0,IF(AND(OR($E18="",$E18&lt;=J$2+6),OR($F18="",$F18&gt;=J$2)),MAX(0,$C18-'Time off'!D18*$C18/WorkDays)*(1-$D18),0))</f>
        <v/>
      </c>
      <c r="K18" s="15">
        <f>IF(OR($A18="",$C18=""),0,IF(AND(OR($E18="",$E18&lt;=K$2+6),OR($F18="",$F18&gt;=K$2)),MAX(0,$C18-'Time off'!E18*$C18/WorkDays)*(1-$D18),0))</f>
        <v/>
      </c>
      <c r="L18" s="15">
        <f>IF(OR($A18="",$C18=""),0,IF(AND(OR($E18="",$E18&lt;=L$2+6),OR($F18="",$F18&gt;=L$2)),MAX(0,$C18-'Time off'!F18*$C18/WorkDays)*(1-$D18),0))</f>
        <v/>
      </c>
      <c r="M18" s="15">
        <f>IF(OR($A18="",$C18=""),0,IF(AND(OR($E18="",$E18&lt;=M$2+6),OR($F18="",$F18&gt;=M$2)),MAX(0,$C18-'Time off'!G18*$C18/WorkDays)*(1-$D18),0))</f>
        <v/>
      </c>
      <c r="N18" s="15">
        <f>IF(OR($A18="",$C18=""),0,IF(AND(OR($E18="",$E18&lt;=N$2+6),OR($F18="",$F18&gt;=N$2)),MAX(0,$C18-'Time off'!H18*$C18/WorkDays)*(1-$D18),0))</f>
        <v/>
      </c>
      <c r="O18" s="15">
        <f>IF(OR($A18="",$C18=""),0,IF(AND(OR($E18="",$E18&lt;=O$2+6),OR($F18="",$F18&gt;=O$2)),MAX(0,$C18-'Time off'!I18*$C18/WorkDays)*(1-$D18),0))</f>
        <v/>
      </c>
      <c r="P18" s="15">
        <f>IF(OR($A18="",$C18=""),0,IF(AND(OR($E18="",$E18&lt;=P$2+6),OR($F18="",$F18&gt;=P$2)),MAX(0,$C18-'Time off'!J18*$C18/WorkDays)*(1-$D18),0))</f>
        <v/>
      </c>
      <c r="Q18" s="15">
        <f>IF(OR($A18="",$C18=""),0,IF(AND(OR($E18="",$E18&lt;=Q$2+6),OR($F18="",$F18&gt;=Q$2)),MAX(0,$C18-'Time off'!K18*$C18/WorkDays)*(1-$D18),0))</f>
        <v/>
      </c>
      <c r="R18" s="15">
        <f>IF(OR($A18="",$C18=""),0,IF(AND(OR($E18="",$E18&lt;=R$2+6),OR($F18="",$F18&gt;=R$2)),MAX(0,$C18-'Time off'!L18*$C18/WorkDays)*(1-$D18),0))</f>
        <v/>
      </c>
      <c r="S18" s="15">
        <f>IF(OR($A18="",$C18=""),0,IF(AND(OR($E18="",$E18&lt;=S$2+6),OR($F18="",$F18&gt;=S$2)),MAX(0,$C18-'Time off'!M18*$C18/WorkDays)*(1-$D18),0))</f>
        <v/>
      </c>
    </row>
    <row r="19">
      <c r="A19" s="9" t="n"/>
      <c r="B19" s="9" t="n"/>
      <c r="C19" s="13" t="n"/>
      <c r="D19" s="14" t="n"/>
      <c r="E19" s="6" t="n"/>
      <c r="F19" s="6" t="n"/>
      <c r="H19" s="15">
        <f>IF(OR($A19="",$C19=""),0,IF(AND(OR($E19="",$E19&lt;=H$2+6),OR($F19="",$F19&gt;=H$2)),MAX(0,$C19-'Time off'!B19*$C19/WorkDays)*(1-$D19),0))</f>
        <v/>
      </c>
      <c r="I19" s="15">
        <f>IF(OR($A19="",$C19=""),0,IF(AND(OR($E19="",$E19&lt;=I$2+6),OR($F19="",$F19&gt;=I$2)),MAX(0,$C19-'Time off'!C19*$C19/WorkDays)*(1-$D19),0))</f>
        <v/>
      </c>
      <c r="J19" s="15">
        <f>IF(OR($A19="",$C19=""),0,IF(AND(OR($E19="",$E19&lt;=J$2+6),OR($F19="",$F19&gt;=J$2)),MAX(0,$C19-'Time off'!D19*$C19/WorkDays)*(1-$D19),0))</f>
        <v/>
      </c>
      <c r="K19" s="15">
        <f>IF(OR($A19="",$C19=""),0,IF(AND(OR($E19="",$E19&lt;=K$2+6),OR($F19="",$F19&gt;=K$2)),MAX(0,$C19-'Time off'!E19*$C19/WorkDays)*(1-$D19),0))</f>
        <v/>
      </c>
      <c r="L19" s="15">
        <f>IF(OR($A19="",$C19=""),0,IF(AND(OR($E19="",$E19&lt;=L$2+6),OR($F19="",$F19&gt;=L$2)),MAX(0,$C19-'Time off'!F19*$C19/WorkDays)*(1-$D19),0))</f>
        <v/>
      </c>
      <c r="M19" s="15">
        <f>IF(OR($A19="",$C19=""),0,IF(AND(OR($E19="",$E19&lt;=M$2+6),OR($F19="",$F19&gt;=M$2)),MAX(0,$C19-'Time off'!G19*$C19/WorkDays)*(1-$D19),0))</f>
        <v/>
      </c>
      <c r="N19" s="15">
        <f>IF(OR($A19="",$C19=""),0,IF(AND(OR($E19="",$E19&lt;=N$2+6),OR($F19="",$F19&gt;=N$2)),MAX(0,$C19-'Time off'!H19*$C19/WorkDays)*(1-$D19),0))</f>
        <v/>
      </c>
      <c r="O19" s="15">
        <f>IF(OR($A19="",$C19=""),0,IF(AND(OR($E19="",$E19&lt;=O$2+6),OR($F19="",$F19&gt;=O$2)),MAX(0,$C19-'Time off'!I19*$C19/WorkDays)*(1-$D19),0))</f>
        <v/>
      </c>
      <c r="P19" s="15">
        <f>IF(OR($A19="",$C19=""),0,IF(AND(OR($E19="",$E19&lt;=P$2+6),OR($F19="",$F19&gt;=P$2)),MAX(0,$C19-'Time off'!J19*$C19/WorkDays)*(1-$D19),0))</f>
        <v/>
      </c>
      <c r="Q19" s="15">
        <f>IF(OR($A19="",$C19=""),0,IF(AND(OR($E19="",$E19&lt;=Q$2+6),OR($F19="",$F19&gt;=Q$2)),MAX(0,$C19-'Time off'!K19*$C19/WorkDays)*(1-$D19),0))</f>
        <v/>
      </c>
      <c r="R19" s="15">
        <f>IF(OR($A19="",$C19=""),0,IF(AND(OR($E19="",$E19&lt;=R$2+6),OR($F19="",$F19&gt;=R$2)),MAX(0,$C19-'Time off'!L19*$C19/WorkDays)*(1-$D19),0))</f>
        <v/>
      </c>
      <c r="S19" s="15">
        <f>IF(OR($A19="",$C19=""),0,IF(AND(OR($E19="",$E19&lt;=S$2+6),OR($F19="",$F19&gt;=S$2)),MAX(0,$C19-'Time off'!M19*$C19/WorkDays)*(1-$D19),0))</f>
        <v/>
      </c>
    </row>
    <row r="20">
      <c r="A20" s="9" t="n"/>
      <c r="B20" s="9" t="n"/>
      <c r="C20" s="13" t="n"/>
      <c r="D20" s="14" t="n"/>
      <c r="E20" s="6" t="n"/>
      <c r="F20" s="6" t="n"/>
      <c r="H20" s="15">
        <f>IF(OR($A20="",$C20=""),0,IF(AND(OR($E20="",$E20&lt;=H$2+6),OR($F20="",$F20&gt;=H$2)),MAX(0,$C20-'Time off'!B20*$C20/WorkDays)*(1-$D20),0))</f>
        <v/>
      </c>
      <c r="I20" s="15">
        <f>IF(OR($A20="",$C20=""),0,IF(AND(OR($E20="",$E20&lt;=I$2+6),OR($F20="",$F20&gt;=I$2)),MAX(0,$C20-'Time off'!C20*$C20/WorkDays)*(1-$D20),0))</f>
        <v/>
      </c>
      <c r="J20" s="15">
        <f>IF(OR($A20="",$C20=""),0,IF(AND(OR($E20="",$E20&lt;=J$2+6),OR($F20="",$F20&gt;=J$2)),MAX(0,$C20-'Time off'!D20*$C20/WorkDays)*(1-$D20),0))</f>
        <v/>
      </c>
      <c r="K20" s="15">
        <f>IF(OR($A20="",$C20=""),0,IF(AND(OR($E20="",$E20&lt;=K$2+6),OR($F20="",$F20&gt;=K$2)),MAX(0,$C20-'Time off'!E20*$C20/WorkDays)*(1-$D20),0))</f>
        <v/>
      </c>
      <c r="L20" s="15">
        <f>IF(OR($A20="",$C20=""),0,IF(AND(OR($E20="",$E20&lt;=L$2+6),OR($F20="",$F20&gt;=L$2)),MAX(0,$C20-'Time off'!F20*$C20/WorkDays)*(1-$D20),0))</f>
        <v/>
      </c>
      <c r="M20" s="15">
        <f>IF(OR($A20="",$C20=""),0,IF(AND(OR($E20="",$E20&lt;=M$2+6),OR($F20="",$F20&gt;=M$2)),MAX(0,$C20-'Time off'!G20*$C20/WorkDays)*(1-$D20),0))</f>
        <v/>
      </c>
      <c r="N20" s="15">
        <f>IF(OR($A20="",$C20=""),0,IF(AND(OR($E20="",$E20&lt;=N$2+6),OR($F20="",$F20&gt;=N$2)),MAX(0,$C20-'Time off'!H20*$C20/WorkDays)*(1-$D20),0))</f>
        <v/>
      </c>
      <c r="O20" s="15">
        <f>IF(OR($A20="",$C20=""),0,IF(AND(OR($E20="",$E20&lt;=O$2+6),OR($F20="",$F20&gt;=O$2)),MAX(0,$C20-'Time off'!I20*$C20/WorkDays)*(1-$D20),0))</f>
        <v/>
      </c>
      <c r="P20" s="15">
        <f>IF(OR($A20="",$C20=""),0,IF(AND(OR($E20="",$E20&lt;=P$2+6),OR($F20="",$F20&gt;=P$2)),MAX(0,$C20-'Time off'!J20*$C20/WorkDays)*(1-$D20),0))</f>
        <v/>
      </c>
      <c r="Q20" s="15">
        <f>IF(OR($A20="",$C20=""),0,IF(AND(OR($E20="",$E20&lt;=Q$2+6),OR($F20="",$F20&gt;=Q$2)),MAX(0,$C20-'Time off'!K20*$C20/WorkDays)*(1-$D20),0))</f>
        <v/>
      </c>
      <c r="R20" s="15">
        <f>IF(OR($A20="",$C20=""),0,IF(AND(OR($E20="",$E20&lt;=R$2+6),OR($F20="",$F20&gt;=R$2)),MAX(0,$C20-'Time off'!L20*$C20/WorkDays)*(1-$D20),0))</f>
        <v/>
      </c>
      <c r="S20" s="15">
        <f>IF(OR($A20="",$C20=""),0,IF(AND(OR($E20="",$E20&lt;=S$2+6),OR($F20="",$F20&gt;=S$2)),MAX(0,$C20-'Time off'!M20*$C20/WorkDays)*(1-$D20),0))</f>
        <v/>
      </c>
    </row>
    <row r="21">
      <c r="A21" s="9" t="n"/>
      <c r="B21" s="9" t="n"/>
      <c r="C21" s="13" t="n"/>
      <c r="D21" s="14" t="n"/>
      <c r="E21" s="6" t="n"/>
      <c r="F21" s="6" t="n"/>
      <c r="H21" s="15">
        <f>IF(OR($A21="",$C21=""),0,IF(AND(OR($E21="",$E21&lt;=H$2+6),OR($F21="",$F21&gt;=H$2)),MAX(0,$C21-'Time off'!B21*$C21/WorkDays)*(1-$D21),0))</f>
        <v/>
      </c>
      <c r="I21" s="15">
        <f>IF(OR($A21="",$C21=""),0,IF(AND(OR($E21="",$E21&lt;=I$2+6),OR($F21="",$F21&gt;=I$2)),MAX(0,$C21-'Time off'!C21*$C21/WorkDays)*(1-$D21),0))</f>
        <v/>
      </c>
      <c r="J21" s="15">
        <f>IF(OR($A21="",$C21=""),0,IF(AND(OR($E21="",$E21&lt;=J$2+6),OR($F21="",$F21&gt;=J$2)),MAX(0,$C21-'Time off'!D21*$C21/WorkDays)*(1-$D21),0))</f>
        <v/>
      </c>
      <c r="K21" s="15">
        <f>IF(OR($A21="",$C21=""),0,IF(AND(OR($E21="",$E21&lt;=K$2+6),OR($F21="",$F21&gt;=K$2)),MAX(0,$C21-'Time off'!E21*$C21/WorkDays)*(1-$D21),0))</f>
        <v/>
      </c>
      <c r="L21" s="15">
        <f>IF(OR($A21="",$C21=""),0,IF(AND(OR($E21="",$E21&lt;=L$2+6),OR($F21="",$F21&gt;=L$2)),MAX(0,$C21-'Time off'!F21*$C21/WorkDays)*(1-$D21),0))</f>
        <v/>
      </c>
      <c r="M21" s="15">
        <f>IF(OR($A21="",$C21=""),0,IF(AND(OR($E21="",$E21&lt;=M$2+6),OR($F21="",$F21&gt;=M$2)),MAX(0,$C21-'Time off'!G21*$C21/WorkDays)*(1-$D21),0))</f>
        <v/>
      </c>
      <c r="N21" s="15">
        <f>IF(OR($A21="",$C21=""),0,IF(AND(OR($E21="",$E21&lt;=N$2+6),OR($F21="",$F21&gt;=N$2)),MAX(0,$C21-'Time off'!H21*$C21/WorkDays)*(1-$D21),0))</f>
        <v/>
      </c>
      <c r="O21" s="15">
        <f>IF(OR($A21="",$C21=""),0,IF(AND(OR($E21="",$E21&lt;=O$2+6),OR($F21="",$F21&gt;=O$2)),MAX(0,$C21-'Time off'!I21*$C21/WorkDays)*(1-$D21),0))</f>
        <v/>
      </c>
      <c r="P21" s="15">
        <f>IF(OR($A21="",$C21=""),0,IF(AND(OR($E21="",$E21&lt;=P$2+6),OR($F21="",$F21&gt;=P$2)),MAX(0,$C21-'Time off'!J21*$C21/WorkDays)*(1-$D21),0))</f>
        <v/>
      </c>
      <c r="Q21" s="15">
        <f>IF(OR($A21="",$C21=""),0,IF(AND(OR($E21="",$E21&lt;=Q$2+6),OR($F21="",$F21&gt;=Q$2)),MAX(0,$C21-'Time off'!K21*$C21/WorkDays)*(1-$D21),0))</f>
        <v/>
      </c>
      <c r="R21" s="15">
        <f>IF(OR($A21="",$C21=""),0,IF(AND(OR($E21="",$E21&lt;=R$2+6),OR($F21="",$F21&gt;=R$2)),MAX(0,$C21-'Time off'!L21*$C21/WorkDays)*(1-$D21),0))</f>
        <v/>
      </c>
      <c r="S21" s="15">
        <f>IF(OR($A21="",$C21=""),0,IF(AND(OR($E21="",$E21&lt;=S$2+6),OR($F21="",$F21&gt;=S$2)),MAX(0,$C21-'Time off'!M21*$C21/WorkDays)*(1-$D21),0))</f>
        <v/>
      </c>
    </row>
    <row r="22">
      <c r="A22" s="9" t="n"/>
      <c r="B22" s="9" t="n"/>
      <c r="C22" s="13" t="n"/>
      <c r="D22" s="14" t="n"/>
      <c r="E22" s="6" t="n"/>
      <c r="F22" s="6" t="n"/>
      <c r="H22" s="15">
        <f>IF(OR($A22="",$C22=""),0,IF(AND(OR($E22="",$E22&lt;=H$2+6),OR($F22="",$F22&gt;=H$2)),MAX(0,$C22-'Time off'!B22*$C22/WorkDays)*(1-$D22),0))</f>
        <v/>
      </c>
      <c r="I22" s="15">
        <f>IF(OR($A22="",$C22=""),0,IF(AND(OR($E22="",$E22&lt;=I$2+6),OR($F22="",$F22&gt;=I$2)),MAX(0,$C22-'Time off'!C22*$C22/WorkDays)*(1-$D22),0))</f>
        <v/>
      </c>
      <c r="J22" s="15">
        <f>IF(OR($A22="",$C22=""),0,IF(AND(OR($E22="",$E22&lt;=J$2+6),OR($F22="",$F22&gt;=J$2)),MAX(0,$C22-'Time off'!D22*$C22/WorkDays)*(1-$D22),0))</f>
        <v/>
      </c>
      <c r="K22" s="15">
        <f>IF(OR($A22="",$C22=""),0,IF(AND(OR($E22="",$E22&lt;=K$2+6),OR($F22="",$F22&gt;=K$2)),MAX(0,$C22-'Time off'!E22*$C22/WorkDays)*(1-$D22),0))</f>
        <v/>
      </c>
      <c r="L22" s="15">
        <f>IF(OR($A22="",$C22=""),0,IF(AND(OR($E22="",$E22&lt;=L$2+6),OR($F22="",$F22&gt;=L$2)),MAX(0,$C22-'Time off'!F22*$C22/WorkDays)*(1-$D22),0))</f>
        <v/>
      </c>
      <c r="M22" s="15">
        <f>IF(OR($A22="",$C22=""),0,IF(AND(OR($E22="",$E22&lt;=M$2+6),OR($F22="",$F22&gt;=M$2)),MAX(0,$C22-'Time off'!G22*$C22/WorkDays)*(1-$D22),0))</f>
        <v/>
      </c>
      <c r="N22" s="15">
        <f>IF(OR($A22="",$C22=""),0,IF(AND(OR($E22="",$E22&lt;=N$2+6),OR($F22="",$F22&gt;=N$2)),MAX(0,$C22-'Time off'!H22*$C22/WorkDays)*(1-$D22),0))</f>
        <v/>
      </c>
      <c r="O22" s="15">
        <f>IF(OR($A22="",$C22=""),0,IF(AND(OR($E22="",$E22&lt;=O$2+6),OR($F22="",$F22&gt;=O$2)),MAX(0,$C22-'Time off'!I22*$C22/WorkDays)*(1-$D22),0))</f>
        <v/>
      </c>
      <c r="P22" s="15">
        <f>IF(OR($A22="",$C22=""),0,IF(AND(OR($E22="",$E22&lt;=P$2+6),OR($F22="",$F22&gt;=P$2)),MAX(0,$C22-'Time off'!J22*$C22/WorkDays)*(1-$D22),0))</f>
        <v/>
      </c>
      <c r="Q22" s="15">
        <f>IF(OR($A22="",$C22=""),0,IF(AND(OR($E22="",$E22&lt;=Q$2+6),OR($F22="",$F22&gt;=Q$2)),MAX(0,$C22-'Time off'!K22*$C22/WorkDays)*(1-$D22),0))</f>
        <v/>
      </c>
      <c r="R22" s="15">
        <f>IF(OR($A22="",$C22=""),0,IF(AND(OR($E22="",$E22&lt;=R$2+6),OR($F22="",$F22&gt;=R$2)),MAX(0,$C22-'Time off'!L22*$C22/WorkDays)*(1-$D22),0))</f>
        <v/>
      </c>
      <c r="S22" s="15">
        <f>IF(OR($A22="",$C22=""),0,IF(AND(OR($E22="",$E22&lt;=S$2+6),OR($F22="",$F22&gt;=S$2)),MAX(0,$C22-'Time off'!M22*$C22/WorkDays)*(1-$D22),0))</f>
        <v/>
      </c>
    </row>
    <row r="23">
      <c r="A23" s="9" t="n"/>
      <c r="B23" s="9" t="n"/>
      <c r="C23" s="13" t="n"/>
      <c r="D23" s="14" t="n"/>
      <c r="E23" s="6" t="n"/>
      <c r="F23" s="6" t="n"/>
      <c r="H23" s="15">
        <f>IF(OR($A23="",$C23=""),0,IF(AND(OR($E23="",$E23&lt;=H$2+6),OR($F23="",$F23&gt;=H$2)),MAX(0,$C23-'Time off'!B23*$C23/WorkDays)*(1-$D23),0))</f>
        <v/>
      </c>
      <c r="I23" s="15">
        <f>IF(OR($A23="",$C23=""),0,IF(AND(OR($E23="",$E23&lt;=I$2+6),OR($F23="",$F23&gt;=I$2)),MAX(0,$C23-'Time off'!C23*$C23/WorkDays)*(1-$D23),0))</f>
        <v/>
      </c>
      <c r="J23" s="15">
        <f>IF(OR($A23="",$C23=""),0,IF(AND(OR($E23="",$E23&lt;=J$2+6),OR($F23="",$F23&gt;=J$2)),MAX(0,$C23-'Time off'!D23*$C23/WorkDays)*(1-$D23),0))</f>
        <v/>
      </c>
      <c r="K23" s="15">
        <f>IF(OR($A23="",$C23=""),0,IF(AND(OR($E23="",$E23&lt;=K$2+6),OR($F23="",$F23&gt;=K$2)),MAX(0,$C23-'Time off'!E23*$C23/WorkDays)*(1-$D23),0))</f>
        <v/>
      </c>
      <c r="L23" s="15">
        <f>IF(OR($A23="",$C23=""),0,IF(AND(OR($E23="",$E23&lt;=L$2+6),OR($F23="",$F23&gt;=L$2)),MAX(0,$C23-'Time off'!F23*$C23/WorkDays)*(1-$D23),0))</f>
        <v/>
      </c>
      <c r="M23" s="15">
        <f>IF(OR($A23="",$C23=""),0,IF(AND(OR($E23="",$E23&lt;=M$2+6),OR($F23="",$F23&gt;=M$2)),MAX(0,$C23-'Time off'!G23*$C23/WorkDays)*(1-$D23),0))</f>
        <v/>
      </c>
      <c r="N23" s="15">
        <f>IF(OR($A23="",$C23=""),0,IF(AND(OR($E23="",$E23&lt;=N$2+6),OR($F23="",$F23&gt;=N$2)),MAX(0,$C23-'Time off'!H23*$C23/WorkDays)*(1-$D23),0))</f>
        <v/>
      </c>
      <c r="O23" s="15">
        <f>IF(OR($A23="",$C23=""),0,IF(AND(OR($E23="",$E23&lt;=O$2+6),OR($F23="",$F23&gt;=O$2)),MAX(0,$C23-'Time off'!I23*$C23/WorkDays)*(1-$D23),0))</f>
        <v/>
      </c>
      <c r="P23" s="15">
        <f>IF(OR($A23="",$C23=""),0,IF(AND(OR($E23="",$E23&lt;=P$2+6),OR($F23="",$F23&gt;=P$2)),MAX(0,$C23-'Time off'!J23*$C23/WorkDays)*(1-$D23),0))</f>
        <v/>
      </c>
      <c r="Q23" s="15">
        <f>IF(OR($A23="",$C23=""),0,IF(AND(OR($E23="",$E23&lt;=Q$2+6),OR($F23="",$F23&gt;=Q$2)),MAX(0,$C23-'Time off'!K23*$C23/WorkDays)*(1-$D23),0))</f>
        <v/>
      </c>
      <c r="R23" s="15">
        <f>IF(OR($A23="",$C23=""),0,IF(AND(OR($E23="",$E23&lt;=R$2+6),OR($F23="",$F23&gt;=R$2)),MAX(0,$C23-'Time off'!L23*$C23/WorkDays)*(1-$D23),0))</f>
        <v/>
      </c>
      <c r="S23" s="15">
        <f>IF(OR($A23="",$C23=""),0,IF(AND(OR($E23="",$E23&lt;=S$2+6),OR($F23="",$F23&gt;=S$2)),MAX(0,$C23-'Time off'!M23*$C23/WorkDays)*(1-$D23),0))</f>
        <v/>
      </c>
    </row>
    <row r="24">
      <c r="A24" s="9" t="n"/>
      <c r="B24" s="9" t="n"/>
      <c r="C24" s="13" t="n"/>
      <c r="D24" s="14" t="n"/>
      <c r="E24" s="6" t="n"/>
      <c r="F24" s="6" t="n"/>
      <c r="H24" s="15">
        <f>IF(OR($A24="",$C24=""),0,IF(AND(OR($E24="",$E24&lt;=H$2+6),OR($F24="",$F24&gt;=H$2)),MAX(0,$C24-'Time off'!B24*$C24/WorkDays)*(1-$D24),0))</f>
        <v/>
      </c>
      <c r="I24" s="15">
        <f>IF(OR($A24="",$C24=""),0,IF(AND(OR($E24="",$E24&lt;=I$2+6),OR($F24="",$F24&gt;=I$2)),MAX(0,$C24-'Time off'!C24*$C24/WorkDays)*(1-$D24),0))</f>
        <v/>
      </c>
      <c r="J24" s="15">
        <f>IF(OR($A24="",$C24=""),0,IF(AND(OR($E24="",$E24&lt;=J$2+6),OR($F24="",$F24&gt;=J$2)),MAX(0,$C24-'Time off'!D24*$C24/WorkDays)*(1-$D24),0))</f>
        <v/>
      </c>
      <c r="K24" s="15">
        <f>IF(OR($A24="",$C24=""),0,IF(AND(OR($E24="",$E24&lt;=K$2+6),OR($F24="",$F24&gt;=K$2)),MAX(0,$C24-'Time off'!E24*$C24/WorkDays)*(1-$D24),0))</f>
        <v/>
      </c>
      <c r="L24" s="15">
        <f>IF(OR($A24="",$C24=""),0,IF(AND(OR($E24="",$E24&lt;=L$2+6),OR($F24="",$F24&gt;=L$2)),MAX(0,$C24-'Time off'!F24*$C24/WorkDays)*(1-$D24),0))</f>
        <v/>
      </c>
      <c r="M24" s="15">
        <f>IF(OR($A24="",$C24=""),0,IF(AND(OR($E24="",$E24&lt;=M$2+6),OR($F24="",$F24&gt;=M$2)),MAX(0,$C24-'Time off'!G24*$C24/WorkDays)*(1-$D24),0))</f>
        <v/>
      </c>
      <c r="N24" s="15">
        <f>IF(OR($A24="",$C24=""),0,IF(AND(OR($E24="",$E24&lt;=N$2+6),OR($F24="",$F24&gt;=N$2)),MAX(0,$C24-'Time off'!H24*$C24/WorkDays)*(1-$D24),0))</f>
        <v/>
      </c>
      <c r="O24" s="15">
        <f>IF(OR($A24="",$C24=""),0,IF(AND(OR($E24="",$E24&lt;=O$2+6),OR($F24="",$F24&gt;=O$2)),MAX(0,$C24-'Time off'!I24*$C24/WorkDays)*(1-$D24),0))</f>
        <v/>
      </c>
      <c r="P24" s="15">
        <f>IF(OR($A24="",$C24=""),0,IF(AND(OR($E24="",$E24&lt;=P$2+6),OR($F24="",$F24&gt;=P$2)),MAX(0,$C24-'Time off'!J24*$C24/WorkDays)*(1-$D24),0))</f>
        <v/>
      </c>
      <c r="Q24" s="15">
        <f>IF(OR($A24="",$C24=""),0,IF(AND(OR($E24="",$E24&lt;=Q$2+6),OR($F24="",$F24&gt;=Q$2)),MAX(0,$C24-'Time off'!K24*$C24/WorkDays)*(1-$D24),0))</f>
        <v/>
      </c>
      <c r="R24" s="15">
        <f>IF(OR($A24="",$C24=""),0,IF(AND(OR($E24="",$E24&lt;=R$2+6),OR($F24="",$F24&gt;=R$2)),MAX(0,$C24-'Time off'!L24*$C24/WorkDays)*(1-$D24),0))</f>
        <v/>
      </c>
      <c r="S24" s="15">
        <f>IF(OR($A24="",$C24=""),0,IF(AND(OR($E24="",$E24&lt;=S$2+6),OR($F24="",$F24&gt;=S$2)),MAX(0,$C24-'Time off'!M24*$C24/WorkDays)*(1-$D24),0))</f>
        <v/>
      </c>
    </row>
    <row r="25">
      <c r="A25" s="9" t="n"/>
      <c r="B25" s="9" t="n"/>
      <c r="C25" s="13" t="n"/>
      <c r="D25" s="14" t="n"/>
      <c r="E25" s="6" t="n"/>
      <c r="F25" s="6" t="n"/>
      <c r="H25" s="15">
        <f>IF(OR($A25="",$C25=""),0,IF(AND(OR($E25="",$E25&lt;=H$2+6),OR($F25="",$F25&gt;=H$2)),MAX(0,$C25-'Time off'!B25*$C25/WorkDays)*(1-$D25),0))</f>
        <v/>
      </c>
      <c r="I25" s="15">
        <f>IF(OR($A25="",$C25=""),0,IF(AND(OR($E25="",$E25&lt;=I$2+6),OR($F25="",$F25&gt;=I$2)),MAX(0,$C25-'Time off'!C25*$C25/WorkDays)*(1-$D25),0))</f>
        <v/>
      </c>
      <c r="J25" s="15">
        <f>IF(OR($A25="",$C25=""),0,IF(AND(OR($E25="",$E25&lt;=J$2+6),OR($F25="",$F25&gt;=J$2)),MAX(0,$C25-'Time off'!D25*$C25/WorkDays)*(1-$D25),0))</f>
        <v/>
      </c>
      <c r="K25" s="15">
        <f>IF(OR($A25="",$C25=""),0,IF(AND(OR($E25="",$E25&lt;=K$2+6),OR($F25="",$F25&gt;=K$2)),MAX(0,$C25-'Time off'!E25*$C25/WorkDays)*(1-$D25),0))</f>
        <v/>
      </c>
      <c r="L25" s="15">
        <f>IF(OR($A25="",$C25=""),0,IF(AND(OR($E25="",$E25&lt;=L$2+6),OR($F25="",$F25&gt;=L$2)),MAX(0,$C25-'Time off'!F25*$C25/WorkDays)*(1-$D25),0))</f>
        <v/>
      </c>
      <c r="M25" s="15">
        <f>IF(OR($A25="",$C25=""),0,IF(AND(OR($E25="",$E25&lt;=M$2+6),OR($F25="",$F25&gt;=M$2)),MAX(0,$C25-'Time off'!G25*$C25/WorkDays)*(1-$D25),0))</f>
        <v/>
      </c>
      <c r="N25" s="15">
        <f>IF(OR($A25="",$C25=""),0,IF(AND(OR($E25="",$E25&lt;=N$2+6),OR($F25="",$F25&gt;=N$2)),MAX(0,$C25-'Time off'!H25*$C25/WorkDays)*(1-$D25),0))</f>
        <v/>
      </c>
      <c r="O25" s="15">
        <f>IF(OR($A25="",$C25=""),0,IF(AND(OR($E25="",$E25&lt;=O$2+6),OR($F25="",$F25&gt;=O$2)),MAX(0,$C25-'Time off'!I25*$C25/WorkDays)*(1-$D25),0))</f>
        <v/>
      </c>
      <c r="P25" s="15">
        <f>IF(OR($A25="",$C25=""),0,IF(AND(OR($E25="",$E25&lt;=P$2+6),OR($F25="",$F25&gt;=P$2)),MAX(0,$C25-'Time off'!J25*$C25/WorkDays)*(1-$D25),0))</f>
        <v/>
      </c>
      <c r="Q25" s="15">
        <f>IF(OR($A25="",$C25=""),0,IF(AND(OR($E25="",$E25&lt;=Q$2+6),OR($F25="",$F25&gt;=Q$2)),MAX(0,$C25-'Time off'!K25*$C25/WorkDays)*(1-$D25),0))</f>
        <v/>
      </c>
      <c r="R25" s="15">
        <f>IF(OR($A25="",$C25=""),0,IF(AND(OR($E25="",$E25&lt;=R$2+6),OR($F25="",$F25&gt;=R$2)),MAX(0,$C25-'Time off'!L25*$C25/WorkDays)*(1-$D25),0))</f>
        <v/>
      </c>
      <c r="S25" s="15">
        <f>IF(OR($A25="",$C25=""),0,IF(AND(OR($E25="",$E25&lt;=S$2+6),OR($F25="",$F25&gt;=S$2)),MAX(0,$C25-'Time off'!M25*$C25/WorkDays)*(1-$D25),0))</f>
        <v/>
      </c>
    </row>
    <row r="26">
      <c r="A26" s="9" t="n"/>
      <c r="B26" s="9" t="n"/>
      <c r="C26" s="13" t="n"/>
      <c r="D26" s="14" t="n"/>
      <c r="E26" s="6" t="n"/>
      <c r="F26" s="6" t="n"/>
      <c r="H26" s="15">
        <f>IF(OR($A26="",$C26=""),0,IF(AND(OR($E26="",$E26&lt;=H$2+6),OR($F26="",$F26&gt;=H$2)),MAX(0,$C26-'Time off'!B26*$C26/WorkDays)*(1-$D26),0))</f>
        <v/>
      </c>
      <c r="I26" s="15">
        <f>IF(OR($A26="",$C26=""),0,IF(AND(OR($E26="",$E26&lt;=I$2+6),OR($F26="",$F26&gt;=I$2)),MAX(0,$C26-'Time off'!C26*$C26/WorkDays)*(1-$D26),0))</f>
        <v/>
      </c>
      <c r="J26" s="15">
        <f>IF(OR($A26="",$C26=""),0,IF(AND(OR($E26="",$E26&lt;=J$2+6),OR($F26="",$F26&gt;=J$2)),MAX(0,$C26-'Time off'!D26*$C26/WorkDays)*(1-$D26),0))</f>
        <v/>
      </c>
      <c r="K26" s="15">
        <f>IF(OR($A26="",$C26=""),0,IF(AND(OR($E26="",$E26&lt;=K$2+6),OR($F26="",$F26&gt;=K$2)),MAX(0,$C26-'Time off'!E26*$C26/WorkDays)*(1-$D26),0))</f>
        <v/>
      </c>
      <c r="L26" s="15">
        <f>IF(OR($A26="",$C26=""),0,IF(AND(OR($E26="",$E26&lt;=L$2+6),OR($F26="",$F26&gt;=L$2)),MAX(0,$C26-'Time off'!F26*$C26/WorkDays)*(1-$D26),0))</f>
        <v/>
      </c>
      <c r="M26" s="15">
        <f>IF(OR($A26="",$C26=""),0,IF(AND(OR($E26="",$E26&lt;=M$2+6),OR($F26="",$F26&gt;=M$2)),MAX(0,$C26-'Time off'!G26*$C26/WorkDays)*(1-$D26),0))</f>
        <v/>
      </c>
      <c r="N26" s="15">
        <f>IF(OR($A26="",$C26=""),0,IF(AND(OR($E26="",$E26&lt;=N$2+6),OR($F26="",$F26&gt;=N$2)),MAX(0,$C26-'Time off'!H26*$C26/WorkDays)*(1-$D26),0))</f>
        <v/>
      </c>
      <c r="O26" s="15">
        <f>IF(OR($A26="",$C26=""),0,IF(AND(OR($E26="",$E26&lt;=O$2+6),OR($F26="",$F26&gt;=O$2)),MAX(0,$C26-'Time off'!I26*$C26/WorkDays)*(1-$D26),0))</f>
        <v/>
      </c>
      <c r="P26" s="15">
        <f>IF(OR($A26="",$C26=""),0,IF(AND(OR($E26="",$E26&lt;=P$2+6),OR($F26="",$F26&gt;=P$2)),MAX(0,$C26-'Time off'!J26*$C26/WorkDays)*(1-$D26),0))</f>
        <v/>
      </c>
      <c r="Q26" s="15">
        <f>IF(OR($A26="",$C26=""),0,IF(AND(OR($E26="",$E26&lt;=Q$2+6),OR($F26="",$F26&gt;=Q$2)),MAX(0,$C26-'Time off'!K26*$C26/WorkDays)*(1-$D26),0))</f>
        <v/>
      </c>
      <c r="R26" s="15">
        <f>IF(OR($A26="",$C26=""),0,IF(AND(OR($E26="",$E26&lt;=R$2+6),OR($F26="",$F26&gt;=R$2)),MAX(0,$C26-'Time off'!L26*$C26/WorkDays)*(1-$D26),0))</f>
        <v/>
      </c>
      <c r="S26" s="15">
        <f>IF(OR($A26="",$C26=""),0,IF(AND(OR($E26="",$E26&lt;=S$2+6),OR($F26="",$F26&gt;=S$2)),MAX(0,$C26-'Time off'!M26*$C26/WorkDays)*(1-$D26),0))</f>
        <v/>
      </c>
    </row>
    <row r="27">
      <c r="A27" s="9" t="n"/>
      <c r="B27" s="9" t="n"/>
      <c r="C27" s="13" t="n"/>
      <c r="D27" s="14" t="n"/>
      <c r="E27" s="6" t="n"/>
      <c r="F27" s="6" t="n"/>
      <c r="H27" s="15">
        <f>IF(OR($A27="",$C27=""),0,IF(AND(OR($E27="",$E27&lt;=H$2+6),OR($F27="",$F27&gt;=H$2)),MAX(0,$C27-'Time off'!B27*$C27/WorkDays)*(1-$D27),0))</f>
        <v/>
      </c>
      <c r="I27" s="15">
        <f>IF(OR($A27="",$C27=""),0,IF(AND(OR($E27="",$E27&lt;=I$2+6),OR($F27="",$F27&gt;=I$2)),MAX(0,$C27-'Time off'!C27*$C27/WorkDays)*(1-$D27),0))</f>
        <v/>
      </c>
      <c r="J27" s="15">
        <f>IF(OR($A27="",$C27=""),0,IF(AND(OR($E27="",$E27&lt;=J$2+6),OR($F27="",$F27&gt;=J$2)),MAX(0,$C27-'Time off'!D27*$C27/WorkDays)*(1-$D27),0))</f>
        <v/>
      </c>
      <c r="K27" s="15">
        <f>IF(OR($A27="",$C27=""),0,IF(AND(OR($E27="",$E27&lt;=K$2+6),OR($F27="",$F27&gt;=K$2)),MAX(0,$C27-'Time off'!E27*$C27/WorkDays)*(1-$D27),0))</f>
        <v/>
      </c>
      <c r="L27" s="15">
        <f>IF(OR($A27="",$C27=""),0,IF(AND(OR($E27="",$E27&lt;=L$2+6),OR($F27="",$F27&gt;=L$2)),MAX(0,$C27-'Time off'!F27*$C27/WorkDays)*(1-$D27),0))</f>
        <v/>
      </c>
      <c r="M27" s="15">
        <f>IF(OR($A27="",$C27=""),0,IF(AND(OR($E27="",$E27&lt;=M$2+6),OR($F27="",$F27&gt;=M$2)),MAX(0,$C27-'Time off'!G27*$C27/WorkDays)*(1-$D27),0))</f>
        <v/>
      </c>
      <c r="N27" s="15">
        <f>IF(OR($A27="",$C27=""),0,IF(AND(OR($E27="",$E27&lt;=N$2+6),OR($F27="",$F27&gt;=N$2)),MAX(0,$C27-'Time off'!H27*$C27/WorkDays)*(1-$D27),0))</f>
        <v/>
      </c>
      <c r="O27" s="15">
        <f>IF(OR($A27="",$C27=""),0,IF(AND(OR($E27="",$E27&lt;=O$2+6),OR($F27="",$F27&gt;=O$2)),MAX(0,$C27-'Time off'!I27*$C27/WorkDays)*(1-$D27),0))</f>
        <v/>
      </c>
      <c r="P27" s="15">
        <f>IF(OR($A27="",$C27=""),0,IF(AND(OR($E27="",$E27&lt;=P$2+6),OR($F27="",$F27&gt;=P$2)),MAX(0,$C27-'Time off'!J27*$C27/WorkDays)*(1-$D27),0))</f>
        <v/>
      </c>
      <c r="Q27" s="15">
        <f>IF(OR($A27="",$C27=""),0,IF(AND(OR($E27="",$E27&lt;=Q$2+6),OR($F27="",$F27&gt;=Q$2)),MAX(0,$C27-'Time off'!K27*$C27/WorkDays)*(1-$D27),0))</f>
        <v/>
      </c>
      <c r="R27" s="15">
        <f>IF(OR($A27="",$C27=""),0,IF(AND(OR($E27="",$E27&lt;=R$2+6),OR($F27="",$F27&gt;=R$2)),MAX(0,$C27-'Time off'!L27*$C27/WorkDays)*(1-$D27),0))</f>
        <v/>
      </c>
      <c r="S27" s="15">
        <f>IF(OR($A27="",$C27=""),0,IF(AND(OR($E27="",$E27&lt;=S$2+6),OR($F27="",$F27&gt;=S$2)),MAX(0,$C27-'Time off'!M27*$C27/WorkDays)*(1-$D27),0))</f>
        <v/>
      </c>
    </row>
    <row r="28">
      <c r="A28" s="9" t="n"/>
      <c r="B28" s="9" t="n"/>
      <c r="C28" s="13" t="n"/>
      <c r="D28" s="14" t="n"/>
      <c r="E28" s="6" t="n"/>
      <c r="F28" s="6" t="n"/>
      <c r="H28" s="15">
        <f>IF(OR($A28="",$C28=""),0,IF(AND(OR($E28="",$E28&lt;=H$2+6),OR($F28="",$F28&gt;=H$2)),MAX(0,$C28-'Time off'!B28*$C28/WorkDays)*(1-$D28),0))</f>
        <v/>
      </c>
      <c r="I28" s="15">
        <f>IF(OR($A28="",$C28=""),0,IF(AND(OR($E28="",$E28&lt;=I$2+6),OR($F28="",$F28&gt;=I$2)),MAX(0,$C28-'Time off'!C28*$C28/WorkDays)*(1-$D28),0))</f>
        <v/>
      </c>
      <c r="J28" s="15">
        <f>IF(OR($A28="",$C28=""),0,IF(AND(OR($E28="",$E28&lt;=J$2+6),OR($F28="",$F28&gt;=J$2)),MAX(0,$C28-'Time off'!D28*$C28/WorkDays)*(1-$D28),0))</f>
        <v/>
      </c>
      <c r="K28" s="15">
        <f>IF(OR($A28="",$C28=""),0,IF(AND(OR($E28="",$E28&lt;=K$2+6),OR($F28="",$F28&gt;=K$2)),MAX(0,$C28-'Time off'!E28*$C28/WorkDays)*(1-$D28),0))</f>
        <v/>
      </c>
      <c r="L28" s="15">
        <f>IF(OR($A28="",$C28=""),0,IF(AND(OR($E28="",$E28&lt;=L$2+6),OR($F28="",$F28&gt;=L$2)),MAX(0,$C28-'Time off'!F28*$C28/WorkDays)*(1-$D28),0))</f>
        <v/>
      </c>
      <c r="M28" s="15">
        <f>IF(OR($A28="",$C28=""),0,IF(AND(OR($E28="",$E28&lt;=M$2+6),OR($F28="",$F28&gt;=M$2)),MAX(0,$C28-'Time off'!G28*$C28/WorkDays)*(1-$D28),0))</f>
        <v/>
      </c>
      <c r="N28" s="15">
        <f>IF(OR($A28="",$C28=""),0,IF(AND(OR($E28="",$E28&lt;=N$2+6),OR($F28="",$F28&gt;=N$2)),MAX(0,$C28-'Time off'!H28*$C28/WorkDays)*(1-$D28),0))</f>
        <v/>
      </c>
      <c r="O28" s="15">
        <f>IF(OR($A28="",$C28=""),0,IF(AND(OR($E28="",$E28&lt;=O$2+6),OR($F28="",$F28&gt;=O$2)),MAX(0,$C28-'Time off'!I28*$C28/WorkDays)*(1-$D28),0))</f>
        <v/>
      </c>
      <c r="P28" s="15">
        <f>IF(OR($A28="",$C28=""),0,IF(AND(OR($E28="",$E28&lt;=P$2+6),OR($F28="",$F28&gt;=P$2)),MAX(0,$C28-'Time off'!J28*$C28/WorkDays)*(1-$D28),0))</f>
        <v/>
      </c>
      <c r="Q28" s="15">
        <f>IF(OR($A28="",$C28=""),0,IF(AND(OR($E28="",$E28&lt;=Q$2+6),OR($F28="",$F28&gt;=Q$2)),MAX(0,$C28-'Time off'!K28*$C28/WorkDays)*(1-$D28),0))</f>
        <v/>
      </c>
      <c r="R28" s="15">
        <f>IF(OR($A28="",$C28=""),0,IF(AND(OR($E28="",$E28&lt;=R$2+6),OR($F28="",$F28&gt;=R$2)),MAX(0,$C28-'Time off'!L28*$C28/WorkDays)*(1-$D28),0))</f>
        <v/>
      </c>
      <c r="S28" s="15">
        <f>IF(OR($A28="",$C28=""),0,IF(AND(OR($E28="",$E28&lt;=S$2+6),OR($F28="",$F28&gt;=S$2)),MAX(0,$C28-'Time off'!M28*$C28/WorkDays)*(1-$D28),0))</f>
        <v/>
      </c>
    </row>
    <row r="29">
      <c r="A29" s="9" t="n"/>
      <c r="B29" s="9" t="n"/>
      <c r="C29" s="13" t="n"/>
      <c r="D29" s="14" t="n"/>
      <c r="E29" s="6" t="n"/>
      <c r="F29" s="6" t="n"/>
      <c r="H29" s="15">
        <f>IF(OR($A29="",$C29=""),0,IF(AND(OR($E29="",$E29&lt;=H$2+6),OR($F29="",$F29&gt;=H$2)),MAX(0,$C29-'Time off'!B29*$C29/WorkDays)*(1-$D29),0))</f>
        <v/>
      </c>
      <c r="I29" s="15">
        <f>IF(OR($A29="",$C29=""),0,IF(AND(OR($E29="",$E29&lt;=I$2+6),OR($F29="",$F29&gt;=I$2)),MAX(0,$C29-'Time off'!C29*$C29/WorkDays)*(1-$D29),0))</f>
        <v/>
      </c>
      <c r="J29" s="15">
        <f>IF(OR($A29="",$C29=""),0,IF(AND(OR($E29="",$E29&lt;=J$2+6),OR($F29="",$F29&gt;=J$2)),MAX(0,$C29-'Time off'!D29*$C29/WorkDays)*(1-$D29),0))</f>
        <v/>
      </c>
      <c r="K29" s="15">
        <f>IF(OR($A29="",$C29=""),0,IF(AND(OR($E29="",$E29&lt;=K$2+6),OR($F29="",$F29&gt;=K$2)),MAX(0,$C29-'Time off'!E29*$C29/WorkDays)*(1-$D29),0))</f>
        <v/>
      </c>
      <c r="L29" s="15">
        <f>IF(OR($A29="",$C29=""),0,IF(AND(OR($E29="",$E29&lt;=L$2+6),OR($F29="",$F29&gt;=L$2)),MAX(0,$C29-'Time off'!F29*$C29/WorkDays)*(1-$D29),0))</f>
        <v/>
      </c>
      <c r="M29" s="15">
        <f>IF(OR($A29="",$C29=""),0,IF(AND(OR($E29="",$E29&lt;=M$2+6),OR($F29="",$F29&gt;=M$2)),MAX(0,$C29-'Time off'!G29*$C29/WorkDays)*(1-$D29),0))</f>
        <v/>
      </c>
      <c r="N29" s="15">
        <f>IF(OR($A29="",$C29=""),0,IF(AND(OR($E29="",$E29&lt;=N$2+6),OR($F29="",$F29&gt;=N$2)),MAX(0,$C29-'Time off'!H29*$C29/WorkDays)*(1-$D29),0))</f>
        <v/>
      </c>
      <c r="O29" s="15">
        <f>IF(OR($A29="",$C29=""),0,IF(AND(OR($E29="",$E29&lt;=O$2+6),OR($F29="",$F29&gt;=O$2)),MAX(0,$C29-'Time off'!I29*$C29/WorkDays)*(1-$D29),0))</f>
        <v/>
      </c>
      <c r="P29" s="15">
        <f>IF(OR($A29="",$C29=""),0,IF(AND(OR($E29="",$E29&lt;=P$2+6),OR($F29="",$F29&gt;=P$2)),MAX(0,$C29-'Time off'!J29*$C29/WorkDays)*(1-$D29),0))</f>
        <v/>
      </c>
      <c r="Q29" s="15">
        <f>IF(OR($A29="",$C29=""),0,IF(AND(OR($E29="",$E29&lt;=Q$2+6),OR($F29="",$F29&gt;=Q$2)),MAX(0,$C29-'Time off'!K29*$C29/WorkDays)*(1-$D29),0))</f>
        <v/>
      </c>
      <c r="R29" s="15">
        <f>IF(OR($A29="",$C29=""),0,IF(AND(OR($E29="",$E29&lt;=R$2+6),OR($F29="",$F29&gt;=R$2)),MAX(0,$C29-'Time off'!L29*$C29/WorkDays)*(1-$D29),0))</f>
        <v/>
      </c>
      <c r="S29" s="15">
        <f>IF(OR($A29="",$C29=""),0,IF(AND(OR($E29="",$E29&lt;=S$2+6),OR($F29="",$F29&gt;=S$2)),MAX(0,$C29-'Time off'!M29*$C29/WorkDays)*(1-$D29),0))</f>
        <v/>
      </c>
    </row>
    <row r="30">
      <c r="A30" s="9" t="n"/>
      <c r="B30" s="9" t="n"/>
      <c r="C30" s="13" t="n"/>
      <c r="D30" s="14" t="n"/>
      <c r="E30" s="6" t="n"/>
      <c r="F30" s="6" t="n"/>
      <c r="H30" s="15">
        <f>IF(OR($A30="",$C30=""),0,IF(AND(OR($E30="",$E30&lt;=H$2+6),OR($F30="",$F30&gt;=H$2)),MAX(0,$C30-'Time off'!B30*$C30/WorkDays)*(1-$D30),0))</f>
        <v/>
      </c>
      <c r="I30" s="15">
        <f>IF(OR($A30="",$C30=""),0,IF(AND(OR($E30="",$E30&lt;=I$2+6),OR($F30="",$F30&gt;=I$2)),MAX(0,$C30-'Time off'!C30*$C30/WorkDays)*(1-$D30),0))</f>
        <v/>
      </c>
      <c r="J30" s="15">
        <f>IF(OR($A30="",$C30=""),0,IF(AND(OR($E30="",$E30&lt;=J$2+6),OR($F30="",$F30&gt;=J$2)),MAX(0,$C30-'Time off'!D30*$C30/WorkDays)*(1-$D30),0))</f>
        <v/>
      </c>
      <c r="K30" s="15">
        <f>IF(OR($A30="",$C30=""),0,IF(AND(OR($E30="",$E30&lt;=K$2+6),OR($F30="",$F30&gt;=K$2)),MAX(0,$C30-'Time off'!E30*$C30/WorkDays)*(1-$D30),0))</f>
        <v/>
      </c>
      <c r="L30" s="15">
        <f>IF(OR($A30="",$C30=""),0,IF(AND(OR($E30="",$E30&lt;=L$2+6),OR($F30="",$F30&gt;=L$2)),MAX(0,$C30-'Time off'!F30*$C30/WorkDays)*(1-$D30),0))</f>
        <v/>
      </c>
      <c r="M30" s="15">
        <f>IF(OR($A30="",$C30=""),0,IF(AND(OR($E30="",$E30&lt;=M$2+6),OR($F30="",$F30&gt;=M$2)),MAX(0,$C30-'Time off'!G30*$C30/WorkDays)*(1-$D30),0))</f>
        <v/>
      </c>
      <c r="N30" s="15">
        <f>IF(OR($A30="",$C30=""),0,IF(AND(OR($E30="",$E30&lt;=N$2+6),OR($F30="",$F30&gt;=N$2)),MAX(0,$C30-'Time off'!H30*$C30/WorkDays)*(1-$D30),0))</f>
        <v/>
      </c>
      <c r="O30" s="15">
        <f>IF(OR($A30="",$C30=""),0,IF(AND(OR($E30="",$E30&lt;=O$2+6),OR($F30="",$F30&gt;=O$2)),MAX(0,$C30-'Time off'!I30*$C30/WorkDays)*(1-$D30),0))</f>
        <v/>
      </c>
      <c r="P30" s="15">
        <f>IF(OR($A30="",$C30=""),0,IF(AND(OR($E30="",$E30&lt;=P$2+6),OR($F30="",$F30&gt;=P$2)),MAX(0,$C30-'Time off'!J30*$C30/WorkDays)*(1-$D30),0))</f>
        <v/>
      </c>
      <c r="Q30" s="15">
        <f>IF(OR($A30="",$C30=""),0,IF(AND(OR($E30="",$E30&lt;=Q$2+6),OR($F30="",$F30&gt;=Q$2)),MAX(0,$C30-'Time off'!K30*$C30/WorkDays)*(1-$D30),0))</f>
        <v/>
      </c>
      <c r="R30" s="15">
        <f>IF(OR($A30="",$C30=""),0,IF(AND(OR($E30="",$E30&lt;=R$2+6),OR($F30="",$F30&gt;=R$2)),MAX(0,$C30-'Time off'!L30*$C30/WorkDays)*(1-$D30),0))</f>
        <v/>
      </c>
      <c r="S30" s="15">
        <f>IF(OR($A30="",$C30=""),0,IF(AND(OR($E30="",$E30&lt;=S$2+6),OR($F30="",$F30&gt;=S$2)),MAX(0,$C30-'Time off'!M30*$C30/WorkDays)*(1-$D30),0))</f>
        <v/>
      </c>
    </row>
    <row r="31">
      <c r="A31" s="9" t="n"/>
      <c r="B31" s="9" t="n"/>
      <c r="C31" s="13" t="n"/>
      <c r="D31" s="14" t="n"/>
      <c r="E31" s="6" t="n"/>
      <c r="F31" s="6" t="n"/>
      <c r="H31" s="15">
        <f>IF(OR($A31="",$C31=""),0,IF(AND(OR($E31="",$E31&lt;=H$2+6),OR($F31="",$F31&gt;=H$2)),MAX(0,$C31-'Time off'!B31*$C31/WorkDays)*(1-$D31),0))</f>
        <v/>
      </c>
      <c r="I31" s="15">
        <f>IF(OR($A31="",$C31=""),0,IF(AND(OR($E31="",$E31&lt;=I$2+6),OR($F31="",$F31&gt;=I$2)),MAX(0,$C31-'Time off'!C31*$C31/WorkDays)*(1-$D31),0))</f>
        <v/>
      </c>
      <c r="J31" s="15">
        <f>IF(OR($A31="",$C31=""),0,IF(AND(OR($E31="",$E31&lt;=J$2+6),OR($F31="",$F31&gt;=J$2)),MAX(0,$C31-'Time off'!D31*$C31/WorkDays)*(1-$D31),0))</f>
        <v/>
      </c>
      <c r="K31" s="15">
        <f>IF(OR($A31="",$C31=""),0,IF(AND(OR($E31="",$E31&lt;=K$2+6),OR($F31="",$F31&gt;=K$2)),MAX(0,$C31-'Time off'!E31*$C31/WorkDays)*(1-$D31),0))</f>
        <v/>
      </c>
      <c r="L31" s="15">
        <f>IF(OR($A31="",$C31=""),0,IF(AND(OR($E31="",$E31&lt;=L$2+6),OR($F31="",$F31&gt;=L$2)),MAX(0,$C31-'Time off'!F31*$C31/WorkDays)*(1-$D31),0))</f>
        <v/>
      </c>
      <c r="M31" s="15">
        <f>IF(OR($A31="",$C31=""),0,IF(AND(OR($E31="",$E31&lt;=M$2+6),OR($F31="",$F31&gt;=M$2)),MAX(0,$C31-'Time off'!G31*$C31/WorkDays)*(1-$D31),0))</f>
        <v/>
      </c>
      <c r="N31" s="15">
        <f>IF(OR($A31="",$C31=""),0,IF(AND(OR($E31="",$E31&lt;=N$2+6),OR($F31="",$F31&gt;=N$2)),MAX(0,$C31-'Time off'!H31*$C31/WorkDays)*(1-$D31),0))</f>
        <v/>
      </c>
      <c r="O31" s="15">
        <f>IF(OR($A31="",$C31=""),0,IF(AND(OR($E31="",$E31&lt;=O$2+6),OR($F31="",$F31&gt;=O$2)),MAX(0,$C31-'Time off'!I31*$C31/WorkDays)*(1-$D31),0))</f>
        <v/>
      </c>
      <c r="P31" s="15">
        <f>IF(OR($A31="",$C31=""),0,IF(AND(OR($E31="",$E31&lt;=P$2+6),OR($F31="",$F31&gt;=P$2)),MAX(0,$C31-'Time off'!J31*$C31/WorkDays)*(1-$D31),0))</f>
        <v/>
      </c>
      <c r="Q31" s="15">
        <f>IF(OR($A31="",$C31=""),0,IF(AND(OR($E31="",$E31&lt;=Q$2+6),OR($F31="",$F31&gt;=Q$2)),MAX(0,$C31-'Time off'!K31*$C31/WorkDays)*(1-$D31),0))</f>
        <v/>
      </c>
      <c r="R31" s="15">
        <f>IF(OR($A31="",$C31=""),0,IF(AND(OR($E31="",$E31&lt;=R$2+6),OR($F31="",$F31&gt;=R$2)),MAX(0,$C31-'Time off'!L31*$C31/WorkDays)*(1-$D31),0))</f>
        <v/>
      </c>
      <c r="S31" s="15">
        <f>IF(OR($A31="",$C31=""),0,IF(AND(OR($E31="",$E31&lt;=S$2+6),OR($F31="",$F31&gt;=S$2)),MAX(0,$C31-'Time off'!M31*$C31/WorkDays)*(1-$D31),0))</f>
        <v/>
      </c>
    </row>
    <row r="32">
      <c r="A32" s="9" t="n"/>
      <c r="B32" s="9" t="n"/>
      <c r="C32" s="13" t="n"/>
      <c r="D32" s="14" t="n"/>
      <c r="E32" s="6" t="n"/>
      <c r="F32" s="6" t="n"/>
      <c r="H32" s="15">
        <f>IF(OR($A32="",$C32=""),0,IF(AND(OR($E32="",$E32&lt;=H$2+6),OR($F32="",$F32&gt;=H$2)),MAX(0,$C32-'Time off'!B32*$C32/WorkDays)*(1-$D32),0))</f>
        <v/>
      </c>
      <c r="I32" s="15">
        <f>IF(OR($A32="",$C32=""),0,IF(AND(OR($E32="",$E32&lt;=I$2+6),OR($F32="",$F32&gt;=I$2)),MAX(0,$C32-'Time off'!C32*$C32/WorkDays)*(1-$D32),0))</f>
        <v/>
      </c>
      <c r="J32" s="15">
        <f>IF(OR($A32="",$C32=""),0,IF(AND(OR($E32="",$E32&lt;=J$2+6),OR($F32="",$F32&gt;=J$2)),MAX(0,$C32-'Time off'!D32*$C32/WorkDays)*(1-$D32),0))</f>
        <v/>
      </c>
      <c r="K32" s="15">
        <f>IF(OR($A32="",$C32=""),0,IF(AND(OR($E32="",$E32&lt;=K$2+6),OR($F32="",$F32&gt;=K$2)),MAX(0,$C32-'Time off'!E32*$C32/WorkDays)*(1-$D32),0))</f>
        <v/>
      </c>
      <c r="L32" s="15">
        <f>IF(OR($A32="",$C32=""),0,IF(AND(OR($E32="",$E32&lt;=L$2+6),OR($F32="",$F32&gt;=L$2)),MAX(0,$C32-'Time off'!F32*$C32/WorkDays)*(1-$D32),0))</f>
        <v/>
      </c>
      <c r="M32" s="15">
        <f>IF(OR($A32="",$C32=""),0,IF(AND(OR($E32="",$E32&lt;=M$2+6),OR($F32="",$F32&gt;=M$2)),MAX(0,$C32-'Time off'!G32*$C32/WorkDays)*(1-$D32),0))</f>
        <v/>
      </c>
      <c r="N32" s="15">
        <f>IF(OR($A32="",$C32=""),0,IF(AND(OR($E32="",$E32&lt;=N$2+6),OR($F32="",$F32&gt;=N$2)),MAX(0,$C32-'Time off'!H32*$C32/WorkDays)*(1-$D32),0))</f>
        <v/>
      </c>
      <c r="O32" s="15">
        <f>IF(OR($A32="",$C32=""),0,IF(AND(OR($E32="",$E32&lt;=O$2+6),OR($F32="",$F32&gt;=O$2)),MAX(0,$C32-'Time off'!I32*$C32/WorkDays)*(1-$D32),0))</f>
        <v/>
      </c>
      <c r="P32" s="15">
        <f>IF(OR($A32="",$C32=""),0,IF(AND(OR($E32="",$E32&lt;=P$2+6),OR($F32="",$F32&gt;=P$2)),MAX(0,$C32-'Time off'!J32*$C32/WorkDays)*(1-$D32),0))</f>
        <v/>
      </c>
      <c r="Q32" s="15">
        <f>IF(OR($A32="",$C32=""),0,IF(AND(OR($E32="",$E32&lt;=Q$2+6),OR($F32="",$F32&gt;=Q$2)),MAX(0,$C32-'Time off'!K32*$C32/WorkDays)*(1-$D32),0))</f>
        <v/>
      </c>
      <c r="R32" s="15">
        <f>IF(OR($A32="",$C32=""),0,IF(AND(OR($E32="",$E32&lt;=R$2+6),OR($F32="",$F32&gt;=R$2)),MAX(0,$C32-'Time off'!L32*$C32/WorkDays)*(1-$D32),0))</f>
        <v/>
      </c>
      <c r="S32" s="15">
        <f>IF(OR($A32="",$C32=""),0,IF(AND(OR($E32="",$E32&lt;=S$2+6),OR($F32="",$F32&gt;=S$2)),MAX(0,$C32-'Time off'!M32*$C32/WorkDays)*(1-$D32),0))</f>
        <v/>
      </c>
    </row>
    <row r="33">
      <c r="A33" s="9" t="n"/>
      <c r="B33" s="9" t="n"/>
      <c r="C33" s="13" t="n"/>
      <c r="D33" s="14" t="n"/>
      <c r="E33" s="6" t="n"/>
      <c r="F33" s="6" t="n"/>
      <c r="H33" s="15">
        <f>IF(OR($A33="",$C33=""),0,IF(AND(OR($E33="",$E33&lt;=H$2+6),OR($F33="",$F33&gt;=H$2)),MAX(0,$C33-'Time off'!B33*$C33/WorkDays)*(1-$D33),0))</f>
        <v/>
      </c>
      <c r="I33" s="15">
        <f>IF(OR($A33="",$C33=""),0,IF(AND(OR($E33="",$E33&lt;=I$2+6),OR($F33="",$F33&gt;=I$2)),MAX(0,$C33-'Time off'!C33*$C33/WorkDays)*(1-$D33),0))</f>
        <v/>
      </c>
      <c r="J33" s="15">
        <f>IF(OR($A33="",$C33=""),0,IF(AND(OR($E33="",$E33&lt;=J$2+6),OR($F33="",$F33&gt;=J$2)),MAX(0,$C33-'Time off'!D33*$C33/WorkDays)*(1-$D33),0))</f>
        <v/>
      </c>
      <c r="K33" s="15">
        <f>IF(OR($A33="",$C33=""),0,IF(AND(OR($E33="",$E33&lt;=K$2+6),OR($F33="",$F33&gt;=K$2)),MAX(0,$C33-'Time off'!E33*$C33/WorkDays)*(1-$D33),0))</f>
        <v/>
      </c>
      <c r="L33" s="15">
        <f>IF(OR($A33="",$C33=""),0,IF(AND(OR($E33="",$E33&lt;=L$2+6),OR($F33="",$F33&gt;=L$2)),MAX(0,$C33-'Time off'!F33*$C33/WorkDays)*(1-$D33),0))</f>
        <v/>
      </c>
      <c r="M33" s="15">
        <f>IF(OR($A33="",$C33=""),0,IF(AND(OR($E33="",$E33&lt;=M$2+6),OR($F33="",$F33&gt;=M$2)),MAX(0,$C33-'Time off'!G33*$C33/WorkDays)*(1-$D33),0))</f>
        <v/>
      </c>
      <c r="N33" s="15">
        <f>IF(OR($A33="",$C33=""),0,IF(AND(OR($E33="",$E33&lt;=N$2+6),OR($F33="",$F33&gt;=N$2)),MAX(0,$C33-'Time off'!H33*$C33/WorkDays)*(1-$D33),0))</f>
        <v/>
      </c>
      <c r="O33" s="15">
        <f>IF(OR($A33="",$C33=""),0,IF(AND(OR($E33="",$E33&lt;=O$2+6),OR($F33="",$F33&gt;=O$2)),MAX(0,$C33-'Time off'!I33*$C33/WorkDays)*(1-$D33),0))</f>
        <v/>
      </c>
      <c r="P33" s="15">
        <f>IF(OR($A33="",$C33=""),0,IF(AND(OR($E33="",$E33&lt;=P$2+6),OR($F33="",$F33&gt;=P$2)),MAX(0,$C33-'Time off'!J33*$C33/WorkDays)*(1-$D33),0))</f>
        <v/>
      </c>
      <c r="Q33" s="15">
        <f>IF(OR($A33="",$C33=""),0,IF(AND(OR($E33="",$E33&lt;=Q$2+6),OR($F33="",$F33&gt;=Q$2)),MAX(0,$C33-'Time off'!K33*$C33/WorkDays)*(1-$D33),0))</f>
        <v/>
      </c>
      <c r="R33" s="15">
        <f>IF(OR($A33="",$C33=""),0,IF(AND(OR($E33="",$E33&lt;=R$2+6),OR($F33="",$F33&gt;=R$2)),MAX(0,$C33-'Time off'!L33*$C33/WorkDays)*(1-$D33),0))</f>
        <v/>
      </c>
      <c r="S33" s="15">
        <f>IF(OR($A33="",$C33=""),0,IF(AND(OR($E33="",$E33&lt;=S$2+6),OR($F33="",$F33&gt;=S$2)),MAX(0,$C33-'Time off'!M33*$C33/WorkDays)*(1-$D33),0))</f>
        <v/>
      </c>
    </row>
    <row r="34">
      <c r="A34" s="9" t="n"/>
      <c r="B34" s="9" t="n"/>
      <c r="C34" s="13" t="n"/>
      <c r="D34" s="14" t="n"/>
      <c r="E34" s="6" t="n"/>
      <c r="F34" s="6" t="n"/>
      <c r="H34" s="15">
        <f>IF(OR($A34="",$C34=""),0,IF(AND(OR($E34="",$E34&lt;=H$2+6),OR($F34="",$F34&gt;=H$2)),MAX(0,$C34-'Time off'!B34*$C34/WorkDays)*(1-$D34),0))</f>
        <v/>
      </c>
      <c r="I34" s="15">
        <f>IF(OR($A34="",$C34=""),0,IF(AND(OR($E34="",$E34&lt;=I$2+6),OR($F34="",$F34&gt;=I$2)),MAX(0,$C34-'Time off'!C34*$C34/WorkDays)*(1-$D34),0))</f>
        <v/>
      </c>
      <c r="J34" s="15">
        <f>IF(OR($A34="",$C34=""),0,IF(AND(OR($E34="",$E34&lt;=J$2+6),OR($F34="",$F34&gt;=J$2)),MAX(0,$C34-'Time off'!D34*$C34/WorkDays)*(1-$D34),0))</f>
        <v/>
      </c>
      <c r="K34" s="15">
        <f>IF(OR($A34="",$C34=""),0,IF(AND(OR($E34="",$E34&lt;=K$2+6),OR($F34="",$F34&gt;=K$2)),MAX(0,$C34-'Time off'!E34*$C34/WorkDays)*(1-$D34),0))</f>
        <v/>
      </c>
      <c r="L34" s="15">
        <f>IF(OR($A34="",$C34=""),0,IF(AND(OR($E34="",$E34&lt;=L$2+6),OR($F34="",$F34&gt;=L$2)),MAX(0,$C34-'Time off'!F34*$C34/WorkDays)*(1-$D34),0))</f>
        <v/>
      </c>
      <c r="M34" s="15">
        <f>IF(OR($A34="",$C34=""),0,IF(AND(OR($E34="",$E34&lt;=M$2+6),OR($F34="",$F34&gt;=M$2)),MAX(0,$C34-'Time off'!G34*$C34/WorkDays)*(1-$D34),0))</f>
        <v/>
      </c>
      <c r="N34" s="15">
        <f>IF(OR($A34="",$C34=""),0,IF(AND(OR($E34="",$E34&lt;=N$2+6),OR($F34="",$F34&gt;=N$2)),MAX(0,$C34-'Time off'!H34*$C34/WorkDays)*(1-$D34),0))</f>
        <v/>
      </c>
      <c r="O34" s="15">
        <f>IF(OR($A34="",$C34=""),0,IF(AND(OR($E34="",$E34&lt;=O$2+6),OR($F34="",$F34&gt;=O$2)),MAX(0,$C34-'Time off'!I34*$C34/WorkDays)*(1-$D34),0))</f>
        <v/>
      </c>
      <c r="P34" s="15">
        <f>IF(OR($A34="",$C34=""),0,IF(AND(OR($E34="",$E34&lt;=P$2+6),OR($F34="",$F34&gt;=P$2)),MAX(0,$C34-'Time off'!J34*$C34/WorkDays)*(1-$D34),0))</f>
        <v/>
      </c>
      <c r="Q34" s="15">
        <f>IF(OR($A34="",$C34=""),0,IF(AND(OR($E34="",$E34&lt;=Q$2+6),OR($F34="",$F34&gt;=Q$2)),MAX(0,$C34-'Time off'!K34*$C34/WorkDays)*(1-$D34),0))</f>
        <v/>
      </c>
      <c r="R34" s="15">
        <f>IF(OR($A34="",$C34=""),0,IF(AND(OR($E34="",$E34&lt;=R$2+6),OR($F34="",$F34&gt;=R$2)),MAX(0,$C34-'Time off'!L34*$C34/WorkDays)*(1-$D34),0))</f>
        <v/>
      </c>
      <c r="S34" s="15">
        <f>IF(OR($A34="",$C34=""),0,IF(AND(OR($E34="",$E34&lt;=S$2+6),OR($F34="",$F34&gt;=S$2)),MAX(0,$C34-'Time off'!M34*$C34/WorkDays)*(1-$D34),0))</f>
        <v/>
      </c>
    </row>
    <row r="35">
      <c r="A35" s="9" t="n"/>
      <c r="B35" s="9" t="n"/>
      <c r="C35" s="13" t="n"/>
      <c r="D35" s="14" t="n"/>
      <c r="E35" s="6" t="n"/>
      <c r="F35" s="6" t="n"/>
      <c r="H35" s="15">
        <f>IF(OR($A35="",$C35=""),0,IF(AND(OR($E35="",$E35&lt;=H$2+6),OR($F35="",$F35&gt;=H$2)),MAX(0,$C35-'Time off'!B35*$C35/WorkDays)*(1-$D35),0))</f>
        <v/>
      </c>
      <c r="I35" s="15">
        <f>IF(OR($A35="",$C35=""),0,IF(AND(OR($E35="",$E35&lt;=I$2+6),OR($F35="",$F35&gt;=I$2)),MAX(0,$C35-'Time off'!C35*$C35/WorkDays)*(1-$D35),0))</f>
        <v/>
      </c>
      <c r="J35" s="15">
        <f>IF(OR($A35="",$C35=""),0,IF(AND(OR($E35="",$E35&lt;=J$2+6),OR($F35="",$F35&gt;=J$2)),MAX(0,$C35-'Time off'!D35*$C35/WorkDays)*(1-$D35),0))</f>
        <v/>
      </c>
      <c r="K35" s="15">
        <f>IF(OR($A35="",$C35=""),0,IF(AND(OR($E35="",$E35&lt;=K$2+6),OR($F35="",$F35&gt;=K$2)),MAX(0,$C35-'Time off'!E35*$C35/WorkDays)*(1-$D35),0))</f>
        <v/>
      </c>
      <c r="L35" s="15">
        <f>IF(OR($A35="",$C35=""),0,IF(AND(OR($E35="",$E35&lt;=L$2+6),OR($F35="",$F35&gt;=L$2)),MAX(0,$C35-'Time off'!F35*$C35/WorkDays)*(1-$D35),0))</f>
        <v/>
      </c>
      <c r="M35" s="15">
        <f>IF(OR($A35="",$C35=""),0,IF(AND(OR($E35="",$E35&lt;=M$2+6),OR($F35="",$F35&gt;=M$2)),MAX(0,$C35-'Time off'!G35*$C35/WorkDays)*(1-$D35),0))</f>
        <v/>
      </c>
      <c r="N35" s="15">
        <f>IF(OR($A35="",$C35=""),0,IF(AND(OR($E35="",$E35&lt;=N$2+6),OR($F35="",$F35&gt;=N$2)),MAX(0,$C35-'Time off'!H35*$C35/WorkDays)*(1-$D35),0))</f>
        <v/>
      </c>
      <c r="O35" s="15">
        <f>IF(OR($A35="",$C35=""),0,IF(AND(OR($E35="",$E35&lt;=O$2+6),OR($F35="",$F35&gt;=O$2)),MAX(0,$C35-'Time off'!I35*$C35/WorkDays)*(1-$D35),0))</f>
        <v/>
      </c>
      <c r="P35" s="15">
        <f>IF(OR($A35="",$C35=""),0,IF(AND(OR($E35="",$E35&lt;=P$2+6),OR($F35="",$F35&gt;=P$2)),MAX(0,$C35-'Time off'!J35*$C35/WorkDays)*(1-$D35),0))</f>
        <v/>
      </c>
      <c r="Q35" s="15">
        <f>IF(OR($A35="",$C35=""),0,IF(AND(OR($E35="",$E35&lt;=Q$2+6),OR($F35="",$F35&gt;=Q$2)),MAX(0,$C35-'Time off'!K35*$C35/WorkDays)*(1-$D35),0))</f>
        <v/>
      </c>
      <c r="R35" s="15">
        <f>IF(OR($A35="",$C35=""),0,IF(AND(OR($E35="",$E35&lt;=R$2+6),OR($F35="",$F35&gt;=R$2)),MAX(0,$C35-'Time off'!L35*$C35/WorkDays)*(1-$D35),0))</f>
        <v/>
      </c>
      <c r="S35" s="15">
        <f>IF(OR($A35="",$C35=""),0,IF(AND(OR($E35="",$E35&lt;=S$2+6),OR($F35="",$F35&gt;=S$2)),MAX(0,$C35-'Time off'!M35*$C35/WorkDays)*(1-$D35),0))</f>
        <v/>
      </c>
    </row>
    <row r="36">
      <c r="A36" s="9" t="n"/>
      <c r="B36" s="9" t="n"/>
      <c r="C36" s="13" t="n"/>
      <c r="D36" s="14" t="n"/>
      <c r="E36" s="6" t="n"/>
      <c r="F36" s="6" t="n"/>
      <c r="H36" s="15">
        <f>IF(OR($A36="",$C36=""),0,IF(AND(OR($E36="",$E36&lt;=H$2+6),OR($F36="",$F36&gt;=H$2)),MAX(0,$C36-'Time off'!B36*$C36/WorkDays)*(1-$D36),0))</f>
        <v/>
      </c>
      <c r="I36" s="15">
        <f>IF(OR($A36="",$C36=""),0,IF(AND(OR($E36="",$E36&lt;=I$2+6),OR($F36="",$F36&gt;=I$2)),MAX(0,$C36-'Time off'!C36*$C36/WorkDays)*(1-$D36),0))</f>
        <v/>
      </c>
      <c r="J36" s="15">
        <f>IF(OR($A36="",$C36=""),0,IF(AND(OR($E36="",$E36&lt;=J$2+6),OR($F36="",$F36&gt;=J$2)),MAX(0,$C36-'Time off'!D36*$C36/WorkDays)*(1-$D36),0))</f>
        <v/>
      </c>
      <c r="K36" s="15">
        <f>IF(OR($A36="",$C36=""),0,IF(AND(OR($E36="",$E36&lt;=K$2+6),OR($F36="",$F36&gt;=K$2)),MAX(0,$C36-'Time off'!E36*$C36/WorkDays)*(1-$D36),0))</f>
        <v/>
      </c>
      <c r="L36" s="15">
        <f>IF(OR($A36="",$C36=""),0,IF(AND(OR($E36="",$E36&lt;=L$2+6),OR($F36="",$F36&gt;=L$2)),MAX(0,$C36-'Time off'!F36*$C36/WorkDays)*(1-$D36),0))</f>
        <v/>
      </c>
      <c r="M36" s="15">
        <f>IF(OR($A36="",$C36=""),0,IF(AND(OR($E36="",$E36&lt;=M$2+6),OR($F36="",$F36&gt;=M$2)),MAX(0,$C36-'Time off'!G36*$C36/WorkDays)*(1-$D36),0))</f>
        <v/>
      </c>
      <c r="N36" s="15">
        <f>IF(OR($A36="",$C36=""),0,IF(AND(OR($E36="",$E36&lt;=N$2+6),OR($F36="",$F36&gt;=N$2)),MAX(0,$C36-'Time off'!H36*$C36/WorkDays)*(1-$D36),0))</f>
        <v/>
      </c>
      <c r="O36" s="15">
        <f>IF(OR($A36="",$C36=""),0,IF(AND(OR($E36="",$E36&lt;=O$2+6),OR($F36="",$F36&gt;=O$2)),MAX(0,$C36-'Time off'!I36*$C36/WorkDays)*(1-$D36),0))</f>
        <v/>
      </c>
      <c r="P36" s="15">
        <f>IF(OR($A36="",$C36=""),0,IF(AND(OR($E36="",$E36&lt;=P$2+6),OR($F36="",$F36&gt;=P$2)),MAX(0,$C36-'Time off'!J36*$C36/WorkDays)*(1-$D36),0))</f>
        <v/>
      </c>
      <c r="Q36" s="15">
        <f>IF(OR($A36="",$C36=""),0,IF(AND(OR($E36="",$E36&lt;=Q$2+6),OR($F36="",$F36&gt;=Q$2)),MAX(0,$C36-'Time off'!K36*$C36/WorkDays)*(1-$D36),0))</f>
        <v/>
      </c>
      <c r="R36" s="15">
        <f>IF(OR($A36="",$C36=""),0,IF(AND(OR($E36="",$E36&lt;=R$2+6),OR($F36="",$F36&gt;=R$2)),MAX(0,$C36-'Time off'!L36*$C36/WorkDays)*(1-$D36),0))</f>
        <v/>
      </c>
      <c r="S36" s="15">
        <f>IF(OR($A36="",$C36=""),0,IF(AND(OR($E36="",$E36&lt;=S$2+6),OR($F36="",$F36&gt;=S$2)),MAX(0,$C36-'Time off'!M36*$C36/WorkDays)*(1-$D36),0))</f>
        <v/>
      </c>
    </row>
    <row r="37">
      <c r="A37" s="9" t="n"/>
      <c r="B37" s="9" t="n"/>
      <c r="C37" s="13" t="n"/>
      <c r="D37" s="14" t="n"/>
      <c r="E37" s="6" t="n"/>
      <c r="F37" s="6" t="n"/>
      <c r="H37" s="15">
        <f>IF(OR($A37="",$C37=""),0,IF(AND(OR($E37="",$E37&lt;=H$2+6),OR($F37="",$F37&gt;=H$2)),MAX(0,$C37-'Time off'!B37*$C37/WorkDays)*(1-$D37),0))</f>
        <v/>
      </c>
      <c r="I37" s="15">
        <f>IF(OR($A37="",$C37=""),0,IF(AND(OR($E37="",$E37&lt;=I$2+6),OR($F37="",$F37&gt;=I$2)),MAX(0,$C37-'Time off'!C37*$C37/WorkDays)*(1-$D37),0))</f>
        <v/>
      </c>
      <c r="J37" s="15">
        <f>IF(OR($A37="",$C37=""),0,IF(AND(OR($E37="",$E37&lt;=J$2+6),OR($F37="",$F37&gt;=J$2)),MAX(0,$C37-'Time off'!D37*$C37/WorkDays)*(1-$D37),0))</f>
        <v/>
      </c>
      <c r="K37" s="15">
        <f>IF(OR($A37="",$C37=""),0,IF(AND(OR($E37="",$E37&lt;=K$2+6),OR($F37="",$F37&gt;=K$2)),MAX(0,$C37-'Time off'!E37*$C37/WorkDays)*(1-$D37),0))</f>
        <v/>
      </c>
      <c r="L37" s="15">
        <f>IF(OR($A37="",$C37=""),0,IF(AND(OR($E37="",$E37&lt;=L$2+6),OR($F37="",$F37&gt;=L$2)),MAX(0,$C37-'Time off'!F37*$C37/WorkDays)*(1-$D37),0))</f>
        <v/>
      </c>
      <c r="M37" s="15">
        <f>IF(OR($A37="",$C37=""),0,IF(AND(OR($E37="",$E37&lt;=M$2+6),OR($F37="",$F37&gt;=M$2)),MAX(0,$C37-'Time off'!G37*$C37/WorkDays)*(1-$D37),0))</f>
        <v/>
      </c>
      <c r="N37" s="15">
        <f>IF(OR($A37="",$C37=""),0,IF(AND(OR($E37="",$E37&lt;=N$2+6),OR($F37="",$F37&gt;=N$2)),MAX(0,$C37-'Time off'!H37*$C37/WorkDays)*(1-$D37),0))</f>
        <v/>
      </c>
      <c r="O37" s="15">
        <f>IF(OR($A37="",$C37=""),0,IF(AND(OR($E37="",$E37&lt;=O$2+6),OR($F37="",$F37&gt;=O$2)),MAX(0,$C37-'Time off'!I37*$C37/WorkDays)*(1-$D37),0))</f>
        <v/>
      </c>
      <c r="P37" s="15">
        <f>IF(OR($A37="",$C37=""),0,IF(AND(OR($E37="",$E37&lt;=P$2+6),OR($F37="",$F37&gt;=P$2)),MAX(0,$C37-'Time off'!J37*$C37/WorkDays)*(1-$D37),0))</f>
        <v/>
      </c>
      <c r="Q37" s="15">
        <f>IF(OR($A37="",$C37=""),0,IF(AND(OR($E37="",$E37&lt;=Q$2+6),OR($F37="",$F37&gt;=Q$2)),MAX(0,$C37-'Time off'!K37*$C37/WorkDays)*(1-$D37),0))</f>
        <v/>
      </c>
      <c r="R37" s="15">
        <f>IF(OR($A37="",$C37=""),0,IF(AND(OR($E37="",$E37&lt;=R$2+6),OR($F37="",$F37&gt;=R$2)),MAX(0,$C37-'Time off'!L37*$C37/WorkDays)*(1-$D37),0))</f>
        <v/>
      </c>
      <c r="S37" s="15">
        <f>IF(OR($A37="",$C37=""),0,IF(AND(OR($E37="",$E37&lt;=S$2+6),OR($F37="",$F37&gt;=S$2)),MAX(0,$C37-'Time off'!M37*$C37/WorkDays)*(1-$D37),0))</f>
        <v/>
      </c>
    </row>
    <row r="38">
      <c r="A38" s="9" t="n"/>
      <c r="B38" s="9" t="n"/>
      <c r="C38" s="13" t="n"/>
      <c r="D38" s="14" t="n"/>
      <c r="E38" s="6" t="n"/>
      <c r="F38" s="6" t="n"/>
      <c r="H38" s="15">
        <f>IF(OR($A38="",$C38=""),0,IF(AND(OR($E38="",$E38&lt;=H$2+6),OR($F38="",$F38&gt;=H$2)),MAX(0,$C38-'Time off'!B38*$C38/WorkDays)*(1-$D38),0))</f>
        <v/>
      </c>
      <c r="I38" s="15">
        <f>IF(OR($A38="",$C38=""),0,IF(AND(OR($E38="",$E38&lt;=I$2+6),OR($F38="",$F38&gt;=I$2)),MAX(0,$C38-'Time off'!C38*$C38/WorkDays)*(1-$D38),0))</f>
        <v/>
      </c>
      <c r="J38" s="15">
        <f>IF(OR($A38="",$C38=""),0,IF(AND(OR($E38="",$E38&lt;=J$2+6),OR($F38="",$F38&gt;=J$2)),MAX(0,$C38-'Time off'!D38*$C38/WorkDays)*(1-$D38),0))</f>
        <v/>
      </c>
      <c r="K38" s="15">
        <f>IF(OR($A38="",$C38=""),0,IF(AND(OR($E38="",$E38&lt;=K$2+6),OR($F38="",$F38&gt;=K$2)),MAX(0,$C38-'Time off'!E38*$C38/WorkDays)*(1-$D38),0))</f>
        <v/>
      </c>
      <c r="L38" s="15">
        <f>IF(OR($A38="",$C38=""),0,IF(AND(OR($E38="",$E38&lt;=L$2+6),OR($F38="",$F38&gt;=L$2)),MAX(0,$C38-'Time off'!F38*$C38/WorkDays)*(1-$D38),0))</f>
        <v/>
      </c>
      <c r="M38" s="15">
        <f>IF(OR($A38="",$C38=""),0,IF(AND(OR($E38="",$E38&lt;=M$2+6),OR($F38="",$F38&gt;=M$2)),MAX(0,$C38-'Time off'!G38*$C38/WorkDays)*(1-$D38),0))</f>
        <v/>
      </c>
      <c r="N38" s="15">
        <f>IF(OR($A38="",$C38=""),0,IF(AND(OR($E38="",$E38&lt;=N$2+6),OR($F38="",$F38&gt;=N$2)),MAX(0,$C38-'Time off'!H38*$C38/WorkDays)*(1-$D38),0))</f>
        <v/>
      </c>
      <c r="O38" s="15">
        <f>IF(OR($A38="",$C38=""),0,IF(AND(OR($E38="",$E38&lt;=O$2+6),OR($F38="",$F38&gt;=O$2)),MAX(0,$C38-'Time off'!I38*$C38/WorkDays)*(1-$D38),0))</f>
        <v/>
      </c>
      <c r="P38" s="15">
        <f>IF(OR($A38="",$C38=""),0,IF(AND(OR($E38="",$E38&lt;=P$2+6),OR($F38="",$F38&gt;=P$2)),MAX(0,$C38-'Time off'!J38*$C38/WorkDays)*(1-$D38),0))</f>
        <v/>
      </c>
      <c r="Q38" s="15">
        <f>IF(OR($A38="",$C38=""),0,IF(AND(OR($E38="",$E38&lt;=Q$2+6),OR($F38="",$F38&gt;=Q$2)),MAX(0,$C38-'Time off'!K38*$C38/WorkDays)*(1-$D38),0))</f>
        <v/>
      </c>
      <c r="R38" s="15">
        <f>IF(OR($A38="",$C38=""),0,IF(AND(OR($E38="",$E38&lt;=R$2+6),OR($F38="",$F38&gt;=R$2)),MAX(0,$C38-'Time off'!L38*$C38/WorkDays)*(1-$D38),0))</f>
        <v/>
      </c>
      <c r="S38" s="15">
        <f>IF(OR($A38="",$C38=""),0,IF(AND(OR($E38="",$E38&lt;=S$2+6),OR($F38="",$F38&gt;=S$2)),MAX(0,$C38-'Time off'!M38*$C38/WorkDays)*(1-$D38),0))</f>
        <v/>
      </c>
    </row>
    <row r="39">
      <c r="A39" s="9" t="n"/>
      <c r="B39" s="9" t="n"/>
      <c r="C39" s="13" t="n"/>
      <c r="D39" s="14" t="n"/>
      <c r="E39" s="6" t="n"/>
      <c r="F39" s="6" t="n"/>
      <c r="H39" s="15">
        <f>IF(OR($A39="",$C39=""),0,IF(AND(OR($E39="",$E39&lt;=H$2+6),OR($F39="",$F39&gt;=H$2)),MAX(0,$C39-'Time off'!B39*$C39/WorkDays)*(1-$D39),0))</f>
        <v/>
      </c>
      <c r="I39" s="15">
        <f>IF(OR($A39="",$C39=""),0,IF(AND(OR($E39="",$E39&lt;=I$2+6),OR($F39="",$F39&gt;=I$2)),MAX(0,$C39-'Time off'!C39*$C39/WorkDays)*(1-$D39),0))</f>
        <v/>
      </c>
      <c r="J39" s="15">
        <f>IF(OR($A39="",$C39=""),0,IF(AND(OR($E39="",$E39&lt;=J$2+6),OR($F39="",$F39&gt;=J$2)),MAX(0,$C39-'Time off'!D39*$C39/WorkDays)*(1-$D39),0))</f>
        <v/>
      </c>
      <c r="K39" s="15">
        <f>IF(OR($A39="",$C39=""),0,IF(AND(OR($E39="",$E39&lt;=K$2+6),OR($F39="",$F39&gt;=K$2)),MAX(0,$C39-'Time off'!E39*$C39/WorkDays)*(1-$D39),0))</f>
        <v/>
      </c>
      <c r="L39" s="15">
        <f>IF(OR($A39="",$C39=""),0,IF(AND(OR($E39="",$E39&lt;=L$2+6),OR($F39="",$F39&gt;=L$2)),MAX(0,$C39-'Time off'!F39*$C39/WorkDays)*(1-$D39),0))</f>
        <v/>
      </c>
      <c r="M39" s="15">
        <f>IF(OR($A39="",$C39=""),0,IF(AND(OR($E39="",$E39&lt;=M$2+6),OR($F39="",$F39&gt;=M$2)),MAX(0,$C39-'Time off'!G39*$C39/WorkDays)*(1-$D39),0))</f>
        <v/>
      </c>
      <c r="N39" s="15">
        <f>IF(OR($A39="",$C39=""),0,IF(AND(OR($E39="",$E39&lt;=N$2+6),OR($F39="",$F39&gt;=N$2)),MAX(0,$C39-'Time off'!H39*$C39/WorkDays)*(1-$D39),0))</f>
        <v/>
      </c>
      <c r="O39" s="15">
        <f>IF(OR($A39="",$C39=""),0,IF(AND(OR($E39="",$E39&lt;=O$2+6),OR($F39="",$F39&gt;=O$2)),MAX(0,$C39-'Time off'!I39*$C39/WorkDays)*(1-$D39),0))</f>
        <v/>
      </c>
      <c r="P39" s="15">
        <f>IF(OR($A39="",$C39=""),0,IF(AND(OR($E39="",$E39&lt;=P$2+6),OR($F39="",$F39&gt;=P$2)),MAX(0,$C39-'Time off'!J39*$C39/WorkDays)*(1-$D39),0))</f>
        <v/>
      </c>
      <c r="Q39" s="15">
        <f>IF(OR($A39="",$C39=""),0,IF(AND(OR($E39="",$E39&lt;=Q$2+6),OR($F39="",$F39&gt;=Q$2)),MAX(0,$C39-'Time off'!K39*$C39/WorkDays)*(1-$D39),0))</f>
        <v/>
      </c>
      <c r="R39" s="15">
        <f>IF(OR($A39="",$C39=""),0,IF(AND(OR($E39="",$E39&lt;=R$2+6),OR($F39="",$F39&gt;=R$2)),MAX(0,$C39-'Time off'!L39*$C39/WorkDays)*(1-$D39),0))</f>
        <v/>
      </c>
      <c r="S39" s="15">
        <f>IF(OR($A39="",$C39=""),0,IF(AND(OR($E39="",$E39&lt;=S$2+6),OR($F39="",$F39&gt;=S$2)),MAX(0,$C39-'Time off'!M39*$C39/WorkDays)*(1-$D39),0))</f>
        <v/>
      </c>
    </row>
    <row r="40">
      <c r="A40" s="9" t="n"/>
      <c r="B40" s="9" t="n"/>
      <c r="C40" s="13" t="n"/>
      <c r="D40" s="14" t="n"/>
      <c r="E40" s="6" t="n"/>
      <c r="F40" s="6" t="n"/>
      <c r="H40" s="15">
        <f>IF(OR($A40="",$C40=""),0,IF(AND(OR($E40="",$E40&lt;=H$2+6),OR($F40="",$F40&gt;=H$2)),MAX(0,$C40-'Time off'!B40*$C40/WorkDays)*(1-$D40),0))</f>
        <v/>
      </c>
      <c r="I40" s="15">
        <f>IF(OR($A40="",$C40=""),0,IF(AND(OR($E40="",$E40&lt;=I$2+6),OR($F40="",$F40&gt;=I$2)),MAX(0,$C40-'Time off'!C40*$C40/WorkDays)*(1-$D40),0))</f>
        <v/>
      </c>
      <c r="J40" s="15">
        <f>IF(OR($A40="",$C40=""),0,IF(AND(OR($E40="",$E40&lt;=J$2+6),OR($F40="",$F40&gt;=J$2)),MAX(0,$C40-'Time off'!D40*$C40/WorkDays)*(1-$D40),0))</f>
        <v/>
      </c>
      <c r="K40" s="15">
        <f>IF(OR($A40="",$C40=""),0,IF(AND(OR($E40="",$E40&lt;=K$2+6),OR($F40="",$F40&gt;=K$2)),MAX(0,$C40-'Time off'!E40*$C40/WorkDays)*(1-$D40),0))</f>
        <v/>
      </c>
      <c r="L40" s="15">
        <f>IF(OR($A40="",$C40=""),0,IF(AND(OR($E40="",$E40&lt;=L$2+6),OR($F40="",$F40&gt;=L$2)),MAX(0,$C40-'Time off'!F40*$C40/WorkDays)*(1-$D40),0))</f>
        <v/>
      </c>
      <c r="M40" s="15">
        <f>IF(OR($A40="",$C40=""),0,IF(AND(OR($E40="",$E40&lt;=M$2+6),OR($F40="",$F40&gt;=M$2)),MAX(0,$C40-'Time off'!G40*$C40/WorkDays)*(1-$D40),0))</f>
        <v/>
      </c>
      <c r="N40" s="15">
        <f>IF(OR($A40="",$C40=""),0,IF(AND(OR($E40="",$E40&lt;=N$2+6),OR($F40="",$F40&gt;=N$2)),MAX(0,$C40-'Time off'!H40*$C40/WorkDays)*(1-$D40),0))</f>
        <v/>
      </c>
      <c r="O40" s="15">
        <f>IF(OR($A40="",$C40=""),0,IF(AND(OR($E40="",$E40&lt;=O$2+6),OR($F40="",$F40&gt;=O$2)),MAX(0,$C40-'Time off'!I40*$C40/WorkDays)*(1-$D40),0))</f>
        <v/>
      </c>
      <c r="P40" s="15">
        <f>IF(OR($A40="",$C40=""),0,IF(AND(OR($E40="",$E40&lt;=P$2+6),OR($F40="",$F40&gt;=P$2)),MAX(0,$C40-'Time off'!J40*$C40/WorkDays)*(1-$D40),0))</f>
        <v/>
      </c>
      <c r="Q40" s="15">
        <f>IF(OR($A40="",$C40=""),0,IF(AND(OR($E40="",$E40&lt;=Q$2+6),OR($F40="",$F40&gt;=Q$2)),MAX(0,$C40-'Time off'!K40*$C40/WorkDays)*(1-$D40),0))</f>
        <v/>
      </c>
      <c r="R40" s="15">
        <f>IF(OR($A40="",$C40=""),0,IF(AND(OR($E40="",$E40&lt;=R$2+6),OR($F40="",$F40&gt;=R$2)),MAX(0,$C40-'Time off'!L40*$C40/WorkDays)*(1-$D40),0))</f>
        <v/>
      </c>
      <c r="S40" s="15">
        <f>IF(OR($A40="",$C40=""),0,IF(AND(OR($E40="",$E40&lt;=S$2+6),OR($F40="",$F40&gt;=S$2)),MAX(0,$C40-'Time off'!M40*$C40/WorkDays)*(1-$D40),0))</f>
        <v/>
      </c>
    </row>
    <row r="41">
      <c r="A41" s="9" t="n"/>
      <c r="B41" s="9" t="n"/>
      <c r="C41" s="13" t="n"/>
      <c r="D41" s="14" t="n"/>
      <c r="E41" s="6" t="n"/>
      <c r="F41" s="6" t="n"/>
      <c r="H41" s="15">
        <f>IF(OR($A41="",$C41=""),0,IF(AND(OR($E41="",$E41&lt;=H$2+6),OR($F41="",$F41&gt;=H$2)),MAX(0,$C41-'Time off'!B41*$C41/WorkDays)*(1-$D41),0))</f>
        <v/>
      </c>
      <c r="I41" s="15">
        <f>IF(OR($A41="",$C41=""),0,IF(AND(OR($E41="",$E41&lt;=I$2+6),OR($F41="",$F41&gt;=I$2)),MAX(0,$C41-'Time off'!C41*$C41/WorkDays)*(1-$D41),0))</f>
        <v/>
      </c>
      <c r="J41" s="15">
        <f>IF(OR($A41="",$C41=""),0,IF(AND(OR($E41="",$E41&lt;=J$2+6),OR($F41="",$F41&gt;=J$2)),MAX(0,$C41-'Time off'!D41*$C41/WorkDays)*(1-$D41),0))</f>
        <v/>
      </c>
      <c r="K41" s="15">
        <f>IF(OR($A41="",$C41=""),0,IF(AND(OR($E41="",$E41&lt;=K$2+6),OR($F41="",$F41&gt;=K$2)),MAX(0,$C41-'Time off'!E41*$C41/WorkDays)*(1-$D41),0))</f>
        <v/>
      </c>
      <c r="L41" s="15">
        <f>IF(OR($A41="",$C41=""),0,IF(AND(OR($E41="",$E41&lt;=L$2+6),OR($F41="",$F41&gt;=L$2)),MAX(0,$C41-'Time off'!F41*$C41/WorkDays)*(1-$D41),0))</f>
        <v/>
      </c>
      <c r="M41" s="15">
        <f>IF(OR($A41="",$C41=""),0,IF(AND(OR($E41="",$E41&lt;=M$2+6),OR($F41="",$F41&gt;=M$2)),MAX(0,$C41-'Time off'!G41*$C41/WorkDays)*(1-$D41),0))</f>
        <v/>
      </c>
      <c r="N41" s="15">
        <f>IF(OR($A41="",$C41=""),0,IF(AND(OR($E41="",$E41&lt;=N$2+6),OR($F41="",$F41&gt;=N$2)),MAX(0,$C41-'Time off'!H41*$C41/WorkDays)*(1-$D41),0))</f>
        <v/>
      </c>
      <c r="O41" s="15">
        <f>IF(OR($A41="",$C41=""),0,IF(AND(OR($E41="",$E41&lt;=O$2+6),OR($F41="",$F41&gt;=O$2)),MAX(0,$C41-'Time off'!I41*$C41/WorkDays)*(1-$D41),0))</f>
        <v/>
      </c>
      <c r="P41" s="15">
        <f>IF(OR($A41="",$C41=""),0,IF(AND(OR($E41="",$E41&lt;=P$2+6),OR($F41="",$F41&gt;=P$2)),MAX(0,$C41-'Time off'!J41*$C41/WorkDays)*(1-$D41),0))</f>
        <v/>
      </c>
      <c r="Q41" s="15">
        <f>IF(OR($A41="",$C41=""),0,IF(AND(OR($E41="",$E41&lt;=Q$2+6),OR($F41="",$F41&gt;=Q$2)),MAX(0,$C41-'Time off'!K41*$C41/WorkDays)*(1-$D41),0))</f>
        <v/>
      </c>
      <c r="R41" s="15">
        <f>IF(OR($A41="",$C41=""),0,IF(AND(OR($E41="",$E41&lt;=R$2+6),OR($F41="",$F41&gt;=R$2)),MAX(0,$C41-'Time off'!L41*$C41/WorkDays)*(1-$D41),0))</f>
        <v/>
      </c>
      <c r="S41" s="15">
        <f>IF(OR($A41="",$C41=""),0,IF(AND(OR($E41="",$E41&lt;=S$2+6),OR($F41="",$F41&gt;=S$2)),MAX(0,$C41-'Time off'!M41*$C41/WorkDays)*(1-$D41),0))</f>
        <v/>
      </c>
    </row>
    <row r="42">
      <c r="A42" s="9" t="n"/>
      <c r="B42" s="9" t="n"/>
      <c r="C42" s="13" t="n"/>
      <c r="D42" s="14" t="n"/>
      <c r="E42" s="6" t="n"/>
      <c r="F42" s="6" t="n"/>
      <c r="H42" s="15">
        <f>IF(OR($A42="",$C42=""),0,IF(AND(OR($E42="",$E42&lt;=H$2+6),OR($F42="",$F42&gt;=H$2)),MAX(0,$C42-'Time off'!B42*$C42/WorkDays)*(1-$D42),0))</f>
        <v/>
      </c>
      <c r="I42" s="15">
        <f>IF(OR($A42="",$C42=""),0,IF(AND(OR($E42="",$E42&lt;=I$2+6),OR($F42="",$F42&gt;=I$2)),MAX(0,$C42-'Time off'!C42*$C42/WorkDays)*(1-$D42),0))</f>
        <v/>
      </c>
      <c r="J42" s="15">
        <f>IF(OR($A42="",$C42=""),0,IF(AND(OR($E42="",$E42&lt;=J$2+6),OR($F42="",$F42&gt;=J$2)),MAX(0,$C42-'Time off'!D42*$C42/WorkDays)*(1-$D42),0))</f>
        <v/>
      </c>
      <c r="K42" s="15">
        <f>IF(OR($A42="",$C42=""),0,IF(AND(OR($E42="",$E42&lt;=K$2+6),OR($F42="",$F42&gt;=K$2)),MAX(0,$C42-'Time off'!E42*$C42/WorkDays)*(1-$D42),0))</f>
        <v/>
      </c>
      <c r="L42" s="15">
        <f>IF(OR($A42="",$C42=""),0,IF(AND(OR($E42="",$E42&lt;=L$2+6),OR($F42="",$F42&gt;=L$2)),MAX(0,$C42-'Time off'!F42*$C42/WorkDays)*(1-$D42),0))</f>
        <v/>
      </c>
      <c r="M42" s="15">
        <f>IF(OR($A42="",$C42=""),0,IF(AND(OR($E42="",$E42&lt;=M$2+6),OR($F42="",$F42&gt;=M$2)),MAX(0,$C42-'Time off'!G42*$C42/WorkDays)*(1-$D42),0))</f>
        <v/>
      </c>
      <c r="N42" s="15">
        <f>IF(OR($A42="",$C42=""),0,IF(AND(OR($E42="",$E42&lt;=N$2+6),OR($F42="",$F42&gt;=N$2)),MAX(0,$C42-'Time off'!H42*$C42/WorkDays)*(1-$D42),0))</f>
        <v/>
      </c>
      <c r="O42" s="15">
        <f>IF(OR($A42="",$C42=""),0,IF(AND(OR($E42="",$E42&lt;=O$2+6),OR($F42="",$F42&gt;=O$2)),MAX(0,$C42-'Time off'!I42*$C42/WorkDays)*(1-$D42),0))</f>
        <v/>
      </c>
      <c r="P42" s="15">
        <f>IF(OR($A42="",$C42=""),0,IF(AND(OR($E42="",$E42&lt;=P$2+6),OR($F42="",$F42&gt;=P$2)),MAX(0,$C42-'Time off'!J42*$C42/WorkDays)*(1-$D42),0))</f>
        <v/>
      </c>
      <c r="Q42" s="15">
        <f>IF(OR($A42="",$C42=""),0,IF(AND(OR($E42="",$E42&lt;=Q$2+6),OR($F42="",$F42&gt;=Q$2)),MAX(0,$C42-'Time off'!K42*$C42/WorkDays)*(1-$D42),0))</f>
        <v/>
      </c>
      <c r="R42" s="15">
        <f>IF(OR($A42="",$C42=""),0,IF(AND(OR($E42="",$E42&lt;=R$2+6),OR($F42="",$F42&gt;=R$2)),MAX(0,$C42-'Time off'!L42*$C42/WorkDays)*(1-$D42),0))</f>
        <v/>
      </c>
      <c r="S42" s="15">
        <f>IF(OR($A42="",$C42=""),0,IF(AND(OR($E42="",$E42&lt;=S$2+6),OR($F42="",$F42&gt;=S$2)),MAX(0,$C42-'Time off'!M42*$C42/WorkDays)*(1-$D42),0))</f>
        <v/>
      </c>
    </row>
    <row r="43">
      <c r="A43" s="9" t="n"/>
      <c r="B43" s="9" t="n"/>
      <c r="C43" s="13" t="n"/>
      <c r="D43" s="14" t="n"/>
      <c r="E43" s="6" t="n"/>
      <c r="F43" s="6" t="n"/>
      <c r="H43" s="15">
        <f>IF(OR($A43="",$C43=""),0,IF(AND(OR($E43="",$E43&lt;=H$2+6),OR($F43="",$F43&gt;=H$2)),MAX(0,$C43-'Time off'!B43*$C43/WorkDays)*(1-$D43),0))</f>
        <v/>
      </c>
      <c r="I43" s="15">
        <f>IF(OR($A43="",$C43=""),0,IF(AND(OR($E43="",$E43&lt;=I$2+6),OR($F43="",$F43&gt;=I$2)),MAX(0,$C43-'Time off'!C43*$C43/WorkDays)*(1-$D43),0))</f>
        <v/>
      </c>
      <c r="J43" s="15">
        <f>IF(OR($A43="",$C43=""),0,IF(AND(OR($E43="",$E43&lt;=J$2+6),OR($F43="",$F43&gt;=J$2)),MAX(0,$C43-'Time off'!D43*$C43/WorkDays)*(1-$D43),0))</f>
        <v/>
      </c>
      <c r="K43" s="15">
        <f>IF(OR($A43="",$C43=""),0,IF(AND(OR($E43="",$E43&lt;=K$2+6),OR($F43="",$F43&gt;=K$2)),MAX(0,$C43-'Time off'!E43*$C43/WorkDays)*(1-$D43),0))</f>
        <v/>
      </c>
      <c r="L43" s="15">
        <f>IF(OR($A43="",$C43=""),0,IF(AND(OR($E43="",$E43&lt;=L$2+6),OR($F43="",$F43&gt;=L$2)),MAX(0,$C43-'Time off'!F43*$C43/WorkDays)*(1-$D43),0))</f>
        <v/>
      </c>
      <c r="M43" s="15">
        <f>IF(OR($A43="",$C43=""),0,IF(AND(OR($E43="",$E43&lt;=M$2+6),OR($F43="",$F43&gt;=M$2)),MAX(0,$C43-'Time off'!G43*$C43/WorkDays)*(1-$D43),0))</f>
        <v/>
      </c>
      <c r="N43" s="15">
        <f>IF(OR($A43="",$C43=""),0,IF(AND(OR($E43="",$E43&lt;=N$2+6),OR($F43="",$F43&gt;=N$2)),MAX(0,$C43-'Time off'!H43*$C43/WorkDays)*(1-$D43),0))</f>
        <v/>
      </c>
      <c r="O43" s="15">
        <f>IF(OR($A43="",$C43=""),0,IF(AND(OR($E43="",$E43&lt;=O$2+6),OR($F43="",$F43&gt;=O$2)),MAX(0,$C43-'Time off'!I43*$C43/WorkDays)*(1-$D43),0))</f>
        <v/>
      </c>
      <c r="P43" s="15">
        <f>IF(OR($A43="",$C43=""),0,IF(AND(OR($E43="",$E43&lt;=P$2+6),OR($F43="",$F43&gt;=P$2)),MAX(0,$C43-'Time off'!J43*$C43/WorkDays)*(1-$D43),0))</f>
        <v/>
      </c>
      <c r="Q43" s="15">
        <f>IF(OR($A43="",$C43=""),0,IF(AND(OR($E43="",$E43&lt;=Q$2+6),OR($F43="",$F43&gt;=Q$2)),MAX(0,$C43-'Time off'!K43*$C43/WorkDays)*(1-$D43),0))</f>
        <v/>
      </c>
      <c r="R43" s="15">
        <f>IF(OR($A43="",$C43=""),0,IF(AND(OR($E43="",$E43&lt;=R$2+6),OR($F43="",$F43&gt;=R$2)),MAX(0,$C43-'Time off'!L43*$C43/WorkDays)*(1-$D43),0))</f>
        <v/>
      </c>
      <c r="S43" s="15">
        <f>IF(OR($A43="",$C43=""),0,IF(AND(OR($E43="",$E43&lt;=S$2+6),OR($F43="",$F43&gt;=S$2)),MAX(0,$C43-'Time off'!M43*$C43/WorkDays)*(1-$D43),0))</f>
        <v/>
      </c>
    </row>
    <row r="44">
      <c r="A44" s="9" t="n"/>
      <c r="B44" s="9" t="n"/>
      <c r="C44" s="13" t="n"/>
      <c r="D44" s="14" t="n"/>
      <c r="E44" s="6" t="n"/>
      <c r="F44" s="6" t="n"/>
      <c r="H44" s="15">
        <f>IF(OR($A44="",$C44=""),0,IF(AND(OR($E44="",$E44&lt;=H$2+6),OR($F44="",$F44&gt;=H$2)),MAX(0,$C44-'Time off'!B44*$C44/WorkDays)*(1-$D44),0))</f>
        <v/>
      </c>
      <c r="I44" s="15">
        <f>IF(OR($A44="",$C44=""),0,IF(AND(OR($E44="",$E44&lt;=I$2+6),OR($F44="",$F44&gt;=I$2)),MAX(0,$C44-'Time off'!C44*$C44/WorkDays)*(1-$D44),0))</f>
        <v/>
      </c>
      <c r="J44" s="15">
        <f>IF(OR($A44="",$C44=""),0,IF(AND(OR($E44="",$E44&lt;=J$2+6),OR($F44="",$F44&gt;=J$2)),MAX(0,$C44-'Time off'!D44*$C44/WorkDays)*(1-$D44),0))</f>
        <v/>
      </c>
      <c r="K44" s="15">
        <f>IF(OR($A44="",$C44=""),0,IF(AND(OR($E44="",$E44&lt;=K$2+6),OR($F44="",$F44&gt;=K$2)),MAX(0,$C44-'Time off'!E44*$C44/WorkDays)*(1-$D44),0))</f>
        <v/>
      </c>
      <c r="L44" s="15">
        <f>IF(OR($A44="",$C44=""),0,IF(AND(OR($E44="",$E44&lt;=L$2+6),OR($F44="",$F44&gt;=L$2)),MAX(0,$C44-'Time off'!F44*$C44/WorkDays)*(1-$D44),0))</f>
        <v/>
      </c>
      <c r="M44" s="15">
        <f>IF(OR($A44="",$C44=""),0,IF(AND(OR($E44="",$E44&lt;=M$2+6),OR($F44="",$F44&gt;=M$2)),MAX(0,$C44-'Time off'!G44*$C44/WorkDays)*(1-$D44),0))</f>
        <v/>
      </c>
      <c r="N44" s="15">
        <f>IF(OR($A44="",$C44=""),0,IF(AND(OR($E44="",$E44&lt;=N$2+6),OR($F44="",$F44&gt;=N$2)),MAX(0,$C44-'Time off'!H44*$C44/WorkDays)*(1-$D44),0))</f>
        <v/>
      </c>
      <c r="O44" s="15">
        <f>IF(OR($A44="",$C44=""),0,IF(AND(OR($E44="",$E44&lt;=O$2+6),OR($F44="",$F44&gt;=O$2)),MAX(0,$C44-'Time off'!I44*$C44/WorkDays)*(1-$D44),0))</f>
        <v/>
      </c>
      <c r="P44" s="15">
        <f>IF(OR($A44="",$C44=""),0,IF(AND(OR($E44="",$E44&lt;=P$2+6),OR($F44="",$F44&gt;=P$2)),MAX(0,$C44-'Time off'!J44*$C44/WorkDays)*(1-$D44),0))</f>
        <v/>
      </c>
      <c r="Q44" s="15">
        <f>IF(OR($A44="",$C44=""),0,IF(AND(OR($E44="",$E44&lt;=Q$2+6),OR($F44="",$F44&gt;=Q$2)),MAX(0,$C44-'Time off'!K44*$C44/WorkDays)*(1-$D44),0))</f>
        <v/>
      </c>
      <c r="R44" s="15">
        <f>IF(OR($A44="",$C44=""),0,IF(AND(OR($E44="",$E44&lt;=R$2+6),OR($F44="",$F44&gt;=R$2)),MAX(0,$C44-'Time off'!L44*$C44/WorkDays)*(1-$D44),0))</f>
        <v/>
      </c>
      <c r="S44" s="15">
        <f>IF(OR($A44="",$C44=""),0,IF(AND(OR($E44="",$E44&lt;=S$2+6),OR($F44="",$F44&gt;=S$2)),MAX(0,$C44-'Time off'!M44*$C44/WorkDays)*(1-$D44),0))</f>
        <v/>
      </c>
    </row>
    <row r="45">
      <c r="A45" s="9" t="n"/>
      <c r="B45" s="9" t="n"/>
      <c r="C45" s="13" t="n"/>
      <c r="D45" s="14" t="n"/>
      <c r="E45" s="6" t="n"/>
      <c r="F45" s="6" t="n"/>
      <c r="H45" s="15">
        <f>IF(OR($A45="",$C45=""),0,IF(AND(OR($E45="",$E45&lt;=H$2+6),OR($F45="",$F45&gt;=H$2)),MAX(0,$C45-'Time off'!B45*$C45/WorkDays)*(1-$D45),0))</f>
        <v/>
      </c>
      <c r="I45" s="15">
        <f>IF(OR($A45="",$C45=""),0,IF(AND(OR($E45="",$E45&lt;=I$2+6),OR($F45="",$F45&gt;=I$2)),MAX(0,$C45-'Time off'!C45*$C45/WorkDays)*(1-$D45),0))</f>
        <v/>
      </c>
      <c r="J45" s="15">
        <f>IF(OR($A45="",$C45=""),0,IF(AND(OR($E45="",$E45&lt;=J$2+6),OR($F45="",$F45&gt;=J$2)),MAX(0,$C45-'Time off'!D45*$C45/WorkDays)*(1-$D45),0))</f>
        <v/>
      </c>
      <c r="K45" s="15">
        <f>IF(OR($A45="",$C45=""),0,IF(AND(OR($E45="",$E45&lt;=K$2+6),OR($F45="",$F45&gt;=K$2)),MAX(0,$C45-'Time off'!E45*$C45/WorkDays)*(1-$D45),0))</f>
        <v/>
      </c>
      <c r="L45" s="15">
        <f>IF(OR($A45="",$C45=""),0,IF(AND(OR($E45="",$E45&lt;=L$2+6),OR($F45="",$F45&gt;=L$2)),MAX(0,$C45-'Time off'!F45*$C45/WorkDays)*(1-$D45),0))</f>
        <v/>
      </c>
      <c r="M45" s="15">
        <f>IF(OR($A45="",$C45=""),0,IF(AND(OR($E45="",$E45&lt;=M$2+6),OR($F45="",$F45&gt;=M$2)),MAX(0,$C45-'Time off'!G45*$C45/WorkDays)*(1-$D45),0))</f>
        <v/>
      </c>
      <c r="N45" s="15">
        <f>IF(OR($A45="",$C45=""),0,IF(AND(OR($E45="",$E45&lt;=N$2+6),OR($F45="",$F45&gt;=N$2)),MAX(0,$C45-'Time off'!H45*$C45/WorkDays)*(1-$D45),0))</f>
        <v/>
      </c>
      <c r="O45" s="15">
        <f>IF(OR($A45="",$C45=""),0,IF(AND(OR($E45="",$E45&lt;=O$2+6),OR($F45="",$F45&gt;=O$2)),MAX(0,$C45-'Time off'!I45*$C45/WorkDays)*(1-$D45),0))</f>
        <v/>
      </c>
      <c r="P45" s="15">
        <f>IF(OR($A45="",$C45=""),0,IF(AND(OR($E45="",$E45&lt;=P$2+6),OR($F45="",$F45&gt;=P$2)),MAX(0,$C45-'Time off'!J45*$C45/WorkDays)*(1-$D45),0))</f>
        <v/>
      </c>
      <c r="Q45" s="15">
        <f>IF(OR($A45="",$C45=""),0,IF(AND(OR($E45="",$E45&lt;=Q$2+6),OR($F45="",$F45&gt;=Q$2)),MAX(0,$C45-'Time off'!K45*$C45/WorkDays)*(1-$D45),0))</f>
        <v/>
      </c>
      <c r="R45" s="15">
        <f>IF(OR($A45="",$C45=""),0,IF(AND(OR($E45="",$E45&lt;=R$2+6),OR($F45="",$F45&gt;=R$2)),MAX(0,$C45-'Time off'!L45*$C45/WorkDays)*(1-$D45),0))</f>
        <v/>
      </c>
      <c r="S45" s="15">
        <f>IF(OR($A45="",$C45=""),0,IF(AND(OR($E45="",$E45&lt;=S$2+6),OR($F45="",$F45&gt;=S$2)),MAX(0,$C45-'Time off'!M45*$C45/WorkDays)*(1-$D45),0))</f>
        <v/>
      </c>
    </row>
    <row r="46">
      <c r="A46" s="9" t="n"/>
      <c r="B46" s="9" t="n"/>
      <c r="C46" s="13" t="n"/>
      <c r="D46" s="14" t="n"/>
      <c r="E46" s="6" t="n"/>
      <c r="F46" s="6" t="n"/>
      <c r="H46" s="15">
        <f>IF(OR($A46="",$C46=""),0,IF(AND(OR($E46="",$E46&lt;=H$2+6),OR($F46="",$F46&gt;=H$2)),MAX(0,$C46-'Time off'!B46*$C46/WorkDays)*(1-$D46),0))</f>
        <v/>
      </c>
      <c r="I46" s="15">
        <f>IF(OR($A46="",$C46=""),0,IF(AND(OR($E46="",$E46&lt;=I$2+6),OR($F46="",$F46&gt;=I$2)),MAX(0,$C46-'Time off'!C46*$C46/WorkDays)*(1-$D46),0))</f>
        <v/>
      </c>
      <c r="J46" s="15">
        <f>IF(OR($A46="",$C46=""),0,IF(AND(OR($E46="",$E46&lt;=J$2+6),OR($F46="",$F46&gt;=J$2)),MAX(0,$C46-'Time off'!D46*$C46/WorkDays)*(1-$D46),0))</f>
        <v/>
      </c>
      <c r="K46" s="15">
        <f>IF(OR($A46="",$C46=""),0,IF(AND(OR($E46="",$E46&lt;=K$2+6),OR($F46="",$F46&gt;=K$2)),MAX(0,$C46-'Time off'!E46*$C46/WorkDays)*(1-$D46),0))</f>
        <v/>
      </c>
      <c r="L46" s="15">
        <f>IF(OR($A46="",$C46=""),0,IF(AND(OR($E46="",$E46&lt;=L$2+6),OR($F46="",$F46&gt;=L$2)),MAX(0,$C46-'Time off'!F46*$C46/WorkDays)*(1-$D46),0))</f>
        <v/>
      </c>
      <c r="M46" s="15">
        <f>IF(OR($A46="",$C46=""),0,IF(AND(OR($E46="",$E46&lt;=M$2+6),OR($F46="",$F46&gt;=M$2)),MAX(0,$C46-'Time off'!G46*$C46/WorkDays)*(1-$D46),0))</f>
        <v/>
      </c>
      <c r="N46" s="15">
        <f>IF(OR($A46="",$C46=""),0,IF(AND(OR($E46="",$E46&lt;=N$2+6),OR($F46="",$F46&gt;=N$2)),MAX(0,$C46-'Time off'!H46*$C46/WorkDays)*(1-$D46),0))</f>
        <v/>
      </c>
      <c r="O46" s="15">
        <f>IF(OR($A46="",$C46=""),0,IF(AND(OR($E46="",$E46&lt;=O$2+6),OR($F46="",$F46&gt;=O$2)),MAX(0,$C46-'Time off'!I46*$C46/WorkDays)*(1-$D46),0))</f>
        <v/>
      </c>
      <c r="P46" s="15">
        <f>IF(OR($A46="",$C46=""),0,IF(AND(OR($E46="",$E46&lt;=P$2+6),OR($F46="",$F46&gt;=P$2)),MAX(0,$C46-'Time off'!J46*$C46/WorkDays)*(1-$D46),0))</f>
        <v/>
      </c>
      <c r="Q46" s="15">
        <f>IF(OR($A46="",$C46=""),0,IF(AND(OR($E46="",$E46&lt;=Q$2+6),OR($F46="",$F46&gt;=Q$2)),MAX(0,$C46-'Time off'!K46*$C46/WorkDays)*(1-$D46),0))</f>
        <v/>
      </c>
      <c r="R46" s="15">
        <f>IF(OR($A46="",$C46=""),0,IF(AND(OR($E46="",$E46&lt;=R$2+6),OR($F46="",$F46&gt;=R$2)),MAX(0,$C46-'Time off'!L46*$C46/WorkDays)*(1-$D46),0))</f>
        <v/>
      </c>
      <c r="S46" s="15">
        <f>IF(OR($A46="",$C46=""),0,IF(AND(OR($E46="",$E46&lt;=S$2+6),OR($F46="",$F46&gt;=S$2)),MAX(0,$C46-'Time off'!M46*$C46/WorkDays)*(1-$D46),0))</f>
        <v/>
      </c>
    </row>
    <row r="47">
      <c r="A47" s="9" t="n"/>
      <c r="B47" s="9" t="n"/>
      <c r="C47" s="13" t="n"/>
      <c r="D47" s="14" t="n"/>
      <c r="E47" s="6" t="n"/>
      <c r="F47" s="6" t="n"/>
      <c r="H47" s="15">
        <f>IF(OR($A47="",$C47=""),0,IF(AND(OR($E47="",$E47&lt;=H$2+6),OR($F47="",$F47&gt;=H$2)),MAX(0,$C47-'Time off'!B47*$C47/WorkDays)*(1-$D47),0))</f>
        <v/>
      </c>
      <c r="I47" s="15">
        <f>IF(OR($A47="",$C47=""),0,IF(AND(OR($E47="",$E47&lt;=I$2+6),OR($F47="",$F47&gt;=I$2)),MAX(0,$C47-'Time off'!C47*$C47/WorkDays)*(1-$D47),0))</f>
        <v/>
      </c>
      <c r="J47" s="15">
        <f>IF(OR($A47="",$C47=""),0,IF(AND(OR($E47="",$E47&lt;=J$2+6),OR($F47="",$F47&gt;=J$2)),MAX(0,$C47-'Time off'!D47*$C47/WorkDays)*(1-$D47),0))</f>
        <v/>
      </c>
      <c r="K47" s="15">
        <f>IF(OR($A47="",$C47=""),0,IF(AND(OR($E47="",$E47&lt;=K$2+6),OR($F47="",$F47&gt;=K$2)),MAX(0,$C47-'Time off'!E47*$C47/WorkDays)*(1-$D47),0))</f>
        <v/>
      </c>
      <c r="L47" s="15">
        <f>IF(OR($A47="",$C47=""),0,IF(AND(OR($E47="",$E47&lt;=L$2+6),OR($F47="",$F47&gt;=L$2)),MAX(0,$C47-'Time off'!F47*$C47/WorkDays)*(1-$D47),0))</f>
        <v/>
      </c>
      <c r="M47" s="15">
        <f>IF(OR($A47="",$C47=""),0,IF(AND(OR($E47="",$E47&lt;=M$2+6),OR($F47="",$F47&gt;=M$2)),MAX(0,$C47-'Time off'!G47*$C47/WorkDays)*(1-$D47),0))</f>
        <v/>
      </c>
      <c r="N47" s="15">
        <f>IF(OR($A47="",$C47=""),0,IF(AND(OR($E47="",$E47&lt;=N$2+6),OR($F47="",$F47&gt;=N$2)),MAX(0,$C47-'Time off'!H47*$C47/WorkDays)*(1-$D47),0))</f>
        <v/>
      </c>
      <c r="O47" s="15">
        <f>IF(OR($A47="",$C47=""),0,IF(AND(OR($E47="",$E47&lt;=O$2+6),OR($F47="",$F47&gt;=O$2)),MAX(0,$C47-'Time off'!I47*$C47/WorkDays)*(1-$D47),0))</f>
        <v/>
      </c>
      <c r="P47" s="15">
        <f>IF(OR($A47="",$C47=""),0,IF(AND(OR($E47="",$E47&lt;=P$2+6),OR($F47="",$F47&gt;=P$2)),MAX(0,$C47-'Time off'!J47*$C47/WorkDays)*(1-$D47),0))</f>
        <v/>
      </c>
      <c r="Q47" s="15">
        <f>IF(OR($A47="",$C47=""),0,IF(AND(OR($E47="",$E47&lt;=Q$2+6),OR($F47="",$F47&gt;=Q$2)),MAX(0,$C47-'Time off'!K47*$C47/WorkDays)*(1-$D47),0))</f>
        <v/>
      </c>
      <c r="R47" s="15">
        <f>IF(OR($A47="",$C47=""),0,IF(AND(OR($E47="",$E47&lt;=R$2+6),OR($F47="",$F47&gt;=R$2)),MAX(0,$C47-'Time off'!L47*$C47/WorkDays)*(1-$D47),0))</f>
        <v/>
      </c>
      <c r="S47" s="15">
        <f>IF(OR($A47="",$C47=""),0,IF(AND(OR($E47="",$E47&lt;=S$2+6),OR($F47="",$F47&gt;=S$2)),MAX(0,$C47-'Time off'!M47*$C47/WorkDays)*(1-$D47),0))</f>
        <v/>
      </c>
    </row>
    <row r="48">
      <c r="A48" s="9" t="n"/>
      <c r="B48" s="9" t="n"/>
      <c r="C48" s="13" t="n"/>
      <c r="D48" s="14" t="n"/>
      <c r="E48" s="6" t="n"/>
      <c r="F48" s="6" t="n"/>
      <c r="H48" s="15">
        <f>IF(OR($A48="",$C48=""),0,IF(AND(OR($E48="",$E48&lt;=H$2+6),OR($F48="",$F48&gt;=H$2)),MAX(0,$C48-'Time off'!B48*$C48/WorkDays)*(1-$D48),0))</f>
        <v/>
      </c>
      <c r="I48" s="15">
        <f>IF(OR($A48="",$C48=""),0,IF(AND(OR($E48="",$E48&lt;=I$2+6),OR($F48="",$F48&gt;=I$2)),MAX(0,$C48-'Time off'!C48*$C48/WorkDays)*(1-$D48),0))</f>
        <v/>
      </c>
      <c r="J48" s="15">
        <f>IF(OR($A48="",$C48=""),0,IF(AND(OR($E48="",$E48&lt;=J$2+6),OR($F48="",$F48&gt;=J$2)),MAX(0,$C48-'Time off'!D48*$C48/WorkDays)*(1-$D48),0))</f>
        <v/>
      </c>
      <c r="K48" s="15">
        <f>IF(OR($A48="",$C48=""),0,IF(AND(OR($E48="",$E48&lt;=K$2+6),OR($F48="",$F48&gt;=K$2)),MAX(0,$C48-'Time off'!E48*$C48/WorkDays)*(1-$D48),0))</f>
        <v/>
      </c>
      <c r="L48" s="15">
        <f>IF(OR($A48="",$C48=""),0,IF(AND(OR($E48="",$E48&lt;=L$2+6),OR($F48="",$F48&gt;=L$2)),MAX(0,$C48-'Time off'!F48*$C48/WorkDays)*(1-$D48),0))</f>
        <v/>
      </c>
      <c r="M48" s="15">
        <f>IF(OR($A48="",$C48=""),0,IF(AND(OR($E48="",$E48&lt;=M$2+6),OR($F48="",$F48&gt;=M$2)),MAX(0,$C48-'Time off'!G48*$C48/WorkDays)*(1-$D48),0))</f>
        <v/>
      </c>
      <c r="N48" s="15">
        <f>IF(OR($A48="",$C48=""),0,IF(AND(OR($E48="",$E48&lt;=N$2+6),OR($F48="",$F48&gt;=N$2)),MAX(0,$C48-'Time off'!H48*$C48/WorkDays)*(1-$D48),0))</f>
        <v/>
      </c>
      <c r="O48" s="15">
        <f>IF(OR($A48="",$C48=""),0,IF(AND(OR($E48="",$E48&lt;=O$2+6),OR($F48="",$F48&gt;=O$2)),MAX(0,$C48-'Time off'!I48*$C48/WorkDays)*(1-$D48),0))</f>
        <v/>
      </c>
      <c r="P48" s="15">
        <f>IF(OR($A48="",$C48=""),0,IF(AND(OR($E48="",$E48&lt;=P$2+6),OR($F48="",$F48&gt;=P$2)),MAX(0,$C48-'Time off'!J48*$C48/WorkDays)*(1-$D48),0))</f>
        <v/>
      </c>
      <c r="Q48" s="15">
        <f>IF(OR($A48="",$C48=""),0,IF(AND(OR($E48="",$E48&lt;=Q$2+6),OR($F48="",$F48&gt;=Q$2)),MAX(0,$C48-'Time off'!K48*$C48/WorkDays)*(1-$D48),0))</f>
        <v/>
      </c>
      <c r="R48" s="15">
        <f>IF(OR($A48="",$C48=""),0,IF(AND(OR($E48="",$E48&lt;=R$2+6),OR($F48="",$F48&gt;=R$2)),MAX(0,$C48-'Time off'!L48*$C48/WorkDays)*(1-$D48),0))</f>
        <v/>
      </c>
      <c r="S48" s="15">
        <f>IF(OR($A48="",$C48=""),0,IF(AND(OR($E48="",$E48&lt;=S$2+6),OR($F48="",$F48&gt;=S$2)),MAX(0,$C48-'Time off'!M48*$C48/WorkDays)*(1-$D48),0))</f>
        <v/>
      </c>
    </row>
    <row r="49">
      <c r="A49" s="9" t="n"/>
      <c r="B49" s="9" t="n"/>
      <c r="C49" s="13" t="n"/>
      <c r="D49" s="14" t="n"/>
      <c r="E49" s="6" t="n"/>
      <c r="F49" s="6" t="n"/>
      <c r="H49" s="15">
        <f>IF(OR($A49="",$C49=""),0,IF(AND(OR($E49="",$E49&lt;=H$2+6),OR($F49="",$F49&gt;=H$2)),MAX(0,$C49-'Time off'!B49*$C49/WorkDays)*(1-$D49),0))</f>
        <v/>
      </c>
      <c r="I49" s="15">
        <f>IF(OR($A49="",$C49=""),0,IF(AND(OR($E49="",$E49&lt;=I$2+6),OR($F49="",$F49&gt;=I$2)),MAX(0,$C49-'Time off'!C49*$C49/WorkDays)*(1-$D49),0))</f>
        <v/>
      </c>
      <c r="J49" s="15">
        <f>IF(OR($A49="",$C49=""),0,IF(AND(OR($E49="",$E49&lt;=J$2+6),OR($F49="",$F49&gt;=J$2)),MAX(0,$C49-'Time off'!D49*$C49/WorkDays)*(1-$D49),0))</f>
        <v/>
      </c>
      <c r="K49" s="15">
        <f>IF(OR($A49="",$C49=""),0,IF(AND(OR($E49="",$E49&lt;=K$2+6),OR($F49="",$F49&gt;=K$2)),MAX(0,$C49-'Time off'!E49*$C49/WorkDays)*(1-$D49),0))</f>
        <v/>
      </c>
      <c r="L49" s="15">
        <f>IF(OR($A49="",$C49=""),0,IF(AND(OR($E49="",$E49&lt;=L$2+6),OR($F49="",$F49&gt;=L$2)),MAX(0,$C49-'Time off'!F49*$C49/WorkDays)*(1-$D49),0))</f>
        <v/>
      </c>
      <c r="M49" s="15">
        <f>IF(OR($A49="",$C49=""),0,IF(AND(OR($E49="",$E49&lt;=M$2+6),OR($F49="",$F49&gt;=M$2)),MAX(0,$C49-'Time off'!G49*$C49/WorkDays)*(1-$D49),0))</f>
        <v/>
      </c>
      <c r="N49" s="15">
        <f>IF(OR($A49="",$C49=""),0,IF(AND(OR($E49="",$E49&lt;=N$2+6),OR($F49="",$F49&gt;=N$2)),MAX(0,$C49-'Time off'!H49*$C49/WorkDays)*(1-$D49),0))</f>
        <v/>
      </c>
      <c r="O49" s="15">
        <f>IF(OR($A49="",$C49=""),0,IF(AND(OR($E49="",$E49&lt;=O$2+6),OR($F49="",$F49&gt;=O$2)),MAX(0,$C49-'Time off'!I49*$C49/WorkDays)*(1-$D49),0))</f>
        <v/>
      </c>
      <c r="P49" s="15">
        <f>IF(OR($A49="",$C49=""),0,IF(AND(OR($E49="",$E49&lt;=P$2+6),OR($F49="",$F49&gt;=P$2)),MAX(0,$C49-'Time off'!J49*$C49/WorkDays)*(1-$D49),0))</f>
        <v/>
      </c>
      <c r="Q49" s="15">
        <f>IF(OR($A49="",$C49=""),0,IF(AND(OR($E49="",$E49&lt;=Q$2+6),OR($F49="",$F49&gt;=Q$2)),MAX(0,$C49-'Time off'!K49*$C49/WorkDays)*(1-$D49),0))</f>
        <v/>
      </c>
      <c r="R49" s="15">
        <f>IF(OR($A49="",$C49=""),0,IF(AND(OR($E49="",$E49&lt;=R$2+6),OR($F49="",$F49&gt;=R$2)),MAX(0,$C49-'Time off'!L49*$C49/WorkDays)*(1-$D49),0))</f>
        <v/>
      </c>
      <c r="S49" s="15">
        <f>IF(OR($A49="",$C49=""),0,IF(AND(OR($E49="",$E49&lt;=S$2+6),OR($F49="",$F49&gt;=S$2)),MAX(0,$C49-'Time off'!M49*$C49/WorkDays)*(1-$D49),0))</f>
        <v/>
      </c>
    </row>
    <row r="50">
      <c r="A50" s="9" t="n"/>
      <c r="B50" s="9" t="n"/>
      <c r="C50" s="13" t="n"/>
      <c r="D50" s="14" t="n"/>
      <c r="E50" s="6" t="n"/>
      <c r="F50" s="6" t="n"/>
      <c r="H50" s="15">
        <f>IF(OR($A50="",$C50=""),0,IF(AND(OR($E50="",$E50&lt;=H$2+6),OR($F50="",$F50&gt;=H$2)),MAX(0,$C50-'Time off'!B50*$C50/WorkDays)*(1-$D50),0))</f>
        <v/>
      </c>
      <c r="I50" s="15">
        <f>IF(OR($A50="",$C50=""),0,IF(AND(OR($E50="",$E50&lt;=I$2+6),OR($F50="",$F50&gt;=I$2)),MAX(0,$C50-'Time off'!C50*$C50/WorkDays)*(1-$D50),0))</f>
        <v/>
      </c>
      <c r="J50" s="15">
        <f>IF(OR($A50="",$C50=""),0,IF(AND(OR($E50="",$E50&lt;=J$2+6),OR($F50="",$F50&gt;=J$2)),MAX(0,$C50-'Time off'!D50*$C50/WorkDays)*(1-$D50),0))</f>
        <v/>
      </c>
      <c r="K50" s="15">
        <f>IF(OR($A50="",$C50=""),0,IF(AND(OR($E50="",$E50&lt;=K$2+6),OR($F50="",$F50&gt;=K$2)),MAX(0,$C50-'Time off'!E50*$C50/WorkDays)*(1-$D50),0))</f>
        <v/>
      </c>
      <c r="L50" s="15">
        <f>IF(OR($A50="",$C50=""),0,IF(AND(OR($E50="",$E50&lt;=L$2+6),OR($F50="",$F50&gt;=L$2)),MAX(0,$C50-'Time off'!F50*$C50/WorkDays)*(1-$D50),0))</f>
        <v/>
      </c>
      <c r="M50" s="15">
        <f>IF(OR($A50="",$C50=""),0,IF(AND(OR($E50="",$E50&lt;=M$2+6),OR($F50="",$F50&gt;=M$2)),MAX(0,$C50-'Time off'!G50*$C50/WorkDays)*(1-$D50),0))</f>
        <v/>
      </c>
      <c r="N50" s="15">
        <f>IF(OR($A50="",$C50=""),0,IF(AND(OR($E50="",$E50&lt;=N$2+6),OR($F50="",$F50&gt;=N$2)),MAX(0,$C50-'Time off'!H50*$C50/WorkDays)*(1-$D50),0))</f>
        <v/>
      </c>
      <c r="O50" s="15">
        <f>IF(OR($A50="",$C50=""),0,IF(AND(OR($E50="",$E50&lt;=O$2+6),OR($F50="",$F50&gt;=O$2)),MAX(0,$C50-'Time off'!I50*$C50/WorkDays)*(1-$D50),0))</f>
        <v/>
      </c>
      <c r="P50" s="15">
        <f>IF(OR($A50="",$C50=""),0,IF(AND(OR($E50="",$E50&lt;=P$2+6),OR($F50="",$F50&gt;=P$2)),MAX(0,$C50-'Time off'!J50*$C50/WorkDays)*(1-$D50),0))</f>
        <v/>
      </c>
      <c r="Q50" s="15">
        <f>IF(OR($A50="",$C50=""),0,IF(AND(OR($E50="",$E50&lt;=Q$2+6),OR($F50="",$F50&gt;=Q$2)),MAX(0,$C50-'Time off'!K50*$C50/WorkDays)*(1-$D50),0))</f>
        <v/>
      </c>
      <c r="R50" s="15">
        <f>IF(OR($A50="",$C50=""),0,IF(AND(OR($E50="",$E50&lt;=R$2+6),OR($F50="",$F50&gt;=R$2)),MAX(0,$C50-'Time off'!L50*$C50/WorkDays)*(1-$D50),0))</f>
        <v/>
      </c>
      <c r="S50" s="15">
        <f>IF(OR($A50="",$C50=""),0,IF(AND(OR($E50="",$E50&lt;=S$2+6),OR($F50="",$F50&gt;=S$2)),MAX(0,$C50-'Time off'!M50*$C50/WorkDays)*(1-$D50),0))</f>
        <v/>
      </c>
    </row>
    <row r="51">
      <c r="A51" s="9" t="n"/>
      <c r="B51" s="9" t="n"/>
      <c r="C51" s="13" t="n"/>
      <c r="D51" s="14" t="n"/>
      <c r="E51" s="6" t="n"/>
      <c r="F51" s="6" t="n"/>
      <c r="H51" s="15">
        <f>IF(OR($A51="",$C51=""),0,IF(AND(OR($E51="",$E51&lt;=H$2+6),OR($F51="",$F51&gt;=H$2)),MAX(0,$C51-'Time off'!B51*$C51/WorkDays)*(1-$D51),0))</f>
        <v/>
      </c>
      <c r="I51" s="15">
        <f>IF(OR($A51="",$C51=""),0,IF(AND(OR($E51="",$E51&lt;=I$2+6),OR($F51="",$F51&gt;=I$2)),MAX(0,$C51-'Time off'!C51*$C51/WorkDays)*(1-$D51),0))</f>
        <v/>
      </c>
      <c r="J51" s="15">
        <f>IF(OR($A51="",$C51=""),0,IF(AND(OR($E51="",$E51&lt;=J$2+6),OR($F51="",$F51&gt;=J$2)),MAX(0,$C51-'Time off'!D51*$C51/WorkDays)*(1-$D51),0))</f>
        <v/>
      </c>
      <c r="K51" s="15">
        <f>IF(OR($A51="",$C51=""),0,IF(AND(OR($E51="",$E51&lt;=K$2+6),OR($F51="",$F51&gt;=K$2)),MAX(0,$C51-'Time off'!E51*$C51/WorkDays)*(1-$D51),0))</f>
        <v/>
      </c>
      <c r="L51" s="15">
        <f>IF(OR($A51="",$C51=""),0,IF(AND(OR($E51="",$E51&lt;=L$2+6),OR($F51="",$F51&gt;=L$2)),MAX(0,$C51-'Time off'!F51*$C51/WorkDays)*(1-$D51),0))</f>
        <v/>
      </c>
      <c r="M51" s="15">
        <f>IF(OR($A51="",$C51=""),0,IF(AND(OR($E51="",$E51&lt;=M$2+6),OR($F51="",$F51&gt;=M$2)),MAX(0,$C51-'Time off'!G51*$C51/WorkDays)*(1-$D51),0))</f>
        <v/>
      </c>
      <c r="N51" s="15">
        <f>IF(OR($A51="",$C51=""),0,IF(AND(OR($E51="",$E51&lt;=N$2+6),OR($F51="",$F51&gt;=N$2)),MAX(0,$C51-'Time off'!H51*$C51/WorkDays)*(1-$D51),0))</f>
        <v/>
      </c>
      <c r="O51" s="15">
        <f>IF(OR($A51="",$C51=""),0,IF(AND(OR($E51="",$E51&lt;=O$2+6),OR($F51="",$F51&gt;=O$2)),MAX(0,$C51-'Time off'!I51*$C51/WorkDays)*(1-$D51),0))</f>
        <v/>
      </c>
      <c r="P51" s="15">
        <f>IF(OR($A51="",$C51=""),0,IF(AND(OR($E51="",$E51&lt;=P$2+6),OR($F51="",$F51&gt;=P$2)),MAX(0,$C51-'Time off'!J51*$C51/WorkDays)*(1-$D51),0))</f>
        <v/>
      </c>
      <c r="Q51" s="15">
        <f>IF(OR($A51="",$C51=""),0,IF(AND(OR($E51="",$E51&lt;=Q$2+6),OR($F51="",$F51&gt;=Q$2)),MAX(0,$C51-'Time off'!K51*$C51/WorkDays)*(1-$D51),0))</f>
        <v/>
      </c>
      <c r="R51" s="15">
        <f>IF(OR($A51="",$C51=""),0,IF(AND(OR($E51="",$E51&lt;=R$2+6),OR($F51="",$F51&gt;=R$2)),MAX(0,$C51-'Time off'!L51*$C51/WorkDays)*(1-$D51),0))</f>
        <v/>
      </c>
      <c r="S51" s="15">
        <f>IF(OR($A51="",$C51=""),0,IF(AND(OR($E51="",$E51&lt;=S$2+6),OR($F51="",$F51&gt;=S$2)),MAX(0,$C51-'Time off'!M51*$C51/WorkDays)*(1-$D51),0))</f>
        <v/>
      </c>
    </row>
    <row r="52">
      <c r="A52" s="9" t="n"/>
      <c r="B52" s="9" t="n"/>
      <c r="C52" s="13" t="n"/>
      <c r="D52" s="14" t="n"/>
      <c r="E52" s="6" t="n"/>
      <c r="F52" s="6" t="n"/>
      <c r="H52" s="15">
        <f>IF(OR($A52="",$C52=""),0,IF(AND(OR($E52="",$E52&lt;=H$2+6),OR($F52="",$F52&gt;=H$2)),MAX(0,$C52-'Time off'!B52*$C52/WorkDays)*(1-$D52),0))</f>
        <v/>
      </c>
      <c r="I52" s="15">
        <f>IF(OR($A52="",$C52=""),0,IF(AND(OR($E52="",$E52&lt;=I$2+6),OR($F52="",$F52&gt;=I$2)),MAX(0,$C52-'Time off'!C52*$C52/WorkDays)*(1-$D52),0))</f>
        <v/>
      </c>
      <c r="J52" s="15">
        <f>IF(OR($A52="",$C52=""),0,IF(AND(OR($E52="",$E52&lt;=J$2+6),OR($F52="",$F52&gt;=J$2)),MAX(0,$C52-'Time off'!D52*$C52/WorkDays)*(1-$D52),0))</f>
        <v/>
      </c>
      <c r="K52" s="15">
        <f>IF(OR($A52="",$C52=""),0,IF(AND(OR($E52="",$E52&lt;=K$2+6),OR($F52="",$F52&gt;=K$2)),MAX(0,$C52-'Time off'!E52*$C52/WorkDays)*(1-$D52),0))</f>
        <v/>
      </c>
      <c r="L52" s="15">
        <f>IF(OR($A52="",$C52=""),0,IF(AND(OR($E52="",$E52&lt;=L$2+6),OR($F52="",$F52&gt;=L$2)),MAX(0,$C52-'Time off'!F52*$C52/WorkDays)*(1-$D52),0))</f>
        <v/>
      </c>
      <c r="M52" s="15">
        <f>IF(OR($A52="",$C52=""),0,IF(AND(OR($E52="",$E52&lt;=M$2+6),OR($F52="",$F52&gt;=M$2)),MAX(0,$C52-'Time off'!G52*$C52/WorkDays)*(1-$D52),0))</f>
        <v/>
      </c>
      <c r="N52" s="15">
        <f>IF(OR($A52="",$C52=""),0,IF(AND(OR($E52="",$E52&lt;=N$2+6),OR($F52="",$F52&gt;=N$2)),MAX(0,$C52-'Time off'!H52*$C52/WorkDays)*(1-$D52),0))</f>
        <v/>
      </c>
      <c r="O52" s="15">
        <f>IF(OR($A52="",$C52=""),0,IF(AND(OR($E52="",$E52&lt;=O$2+6),OR($F52="",$F52&gt;=O$2)),MAX(0,$C52-'Time off'!I52*$C52/WorkDays)*(1-$D52),0))</f>
        <v/>
      </c>
      <c r="P52" s="15">
        <f>IF(OR($A52="",$C52=""),0,IF(AND(OR($E52="",$E52&lt;=P$2+6),OR($F52="",$F52&gt;=P$2)),MAX(0,$C52-'Time off'!J52*$C52/WorkDays)*(1-$D52),0))</f>
        <v/>
      </c>
      <c r="Q52" s="15">
        <f>IF(OR($A52="",$C52=""),0,IF(AND(OR($E52="",$E52&lt;=Q$2+6),OR($F52="",$F52&gt;=Q$2)),MAX(0,$C52-'Time off'!K52*$C52/WorkDays)*(1-$D52),0))</f>
        <v/>
      </c>
      <c r="R52" s="15">
        <f>IF(OR($A52="",$C52=""),0,IF(AND(OR($E52="",$E52&lt;=R$2+6),OR($F52="",$F52&gt;=R$2)),MAX(0,$C52-'Time off'!L52*$C52/WorkDays)*(1-$D52),0))</f>
        <v/>
      </c>
      <c r="S52" s="15">
        <f>IF(OR($A52="",$C52=""),0,IF(AND(OR($E52="",$E52&lt;=S$2+6),OR($F52="",$F52&gt;=S$2)),MAX(0,$C52-'Time off'!M52*$C52/WorkDays)*(1-$D52),0))</f>
        <v/>
      </c>
    </row>
    <row r="53">
      <c r="A53" s="9" t="n"/>
      <c r="B53" s="9" t="n"/>
      <c r="C53" s="13" t="n"/>
      <c r="D53" s="14" t="n"/>
      <c r="E53" s="6" t="n"/>
      <c r="F53" s="6" t="n"/>
      <c r="H53" s="15">
        <f>IF(OR($A53="",$C53=""),0,IF(AND(OR($E53="",$E53&lt;=H$2+6),OR($F53="",$F53&gt;=H$2)),MAX(0,$C53-'Time off'!B53*$C53/WorkDays)*(1-$D53),0))</f>
        <v/>
      </c>
      <c r="I53" s="15">
        <f>IF(OR($A53="",$C53=""),0,IF(AND(OR($E53="",$E53&lt;=I$2+6),OR($F53="",$F53&gt;=I$2)),MAX(0,$C53-'Time off'!C53*$C53/WorkDays)*(1-$D53),0))</f>
        <v/>
      </c>
      <c r="J53" s="15">
        <f>IF(OR($A53="",$C53=""),0,IF(AND(OR($E53="",$E53&lt;=J$2+6),OR($F53="",$F53&gt;=J$2)),MAX(0,$C53-'Time off'!D53*$C53/WorkDays)*(1-$D53),0))</f>
        <v/>
      </c>
      <c r="K53" s="15">
        <f>IF(OR($A53="",$C53=""),0,IF(AND(OR($E53="",$E53&lt;=K$2+6),OR($F53="",$F53&gt;=K$2)),MAX(0,$C53-'Time off'!E53*$C53/WorkDays)*(1-$D53),0))</f>
        <v/>
      </c>
      <c r="L53" s="15">
        <f>IF(OR($A53="",$C53=""),0,IF(AND(OR($E53="",$E53&lt;=L$2+6),OR($F53="",$F53&gt;=L$2)),MAX(0,$C53-'Time off'!F53*$C53/WorkDays)*(1-$D53),0))</f>
        <v/>
      </c>
      <c r="M53" s="15">
        <f>IF(OR($A53="",$C53=""),0,IF(AND(OR($E53="",$E53&lt;=M$2+6),OR($F53="",$F53&gt;=M$2)),MAX(0,$C53-'Time off'!G53*$C53/WorkDays)*(1-$D53),0))</f>
        <v/>
      </c>
      <c r="N53" s="15">
        <f>IF(OR($A53="",$C53=""),0,IF(AND(OR($E53="",$E53&lt;=N$2+6),OR($F53="",$F53&gt;=N$2)),MAX(0,$C53-'Time off'!H53*$C53/WorkDays)*(1-$D53),0))</f>
        <v/>
      </c>
      <c r="O53" s="15">
        <f>IF(OR($A53="",$C53=""),0,IF(AND(OR($E53="",$E53&lt;=O$2+6),OR($F53="",$F53&gt;=O$2)),MAX(0,$C53-'Time off'!I53*$C53/WorkDays)*(1-$D53),0))</f>
        <v/>
      </c>
      <c r="P53" s="15">
        <f>IF(OR($A53="",$C53=""),0,IF(AND(OR($E53="",$E53&lt;=P$2+6),OR($F53="",$F53&gt;=P$2)),MAX(0,$C53-'Time off'!J53*$C53/WorkDays)*(1-$D53),0))</f>
        <v/>
      </c>
      <c r="Q53" s="15">
        <f>IF(OR($A53="",$C53=""),0,IF(AND(OR($E53="",$E53&lt;=Q$2+6),OR($F53="",$F53&gt;=Q$2)),MAX(0,$C53-'Time off'!K53*$C53/WorkDays)*(1-$D53),0))</f>
        <v/>
      </c>
      <c r="R53" s="15">
        <f>IF(OR($A53="",$C53=""),0,IF(AND(OR($E53="",$E53&lt;=R$2+6),OR($F53="",$F53&gt;=R$2)),MAX(0,$C53-'Time off'!L53*$C53/WorkDays)*(1-$D53),0))</f>
        <v/>
      </c>
      <c r="S53" s="15">
        <f>IF(OR($A53="",$C53=""),0,IF(AND(OR($E53="",$E53&lt;=S$2+6),OR($F53="",$F53&gt;=S$2)),MAX(0,$C53-'Time off'!M53*$C53/WorkDays)*(1-$D53),0))</f>
        <v/>
      </c>
    </row>
    <row r="54">
      <c r="A54" s="9" t="n"/>
      <c r="B54" s="9" t="n"/>
      <c r="C54" s="13" t="n"/>
      <c r="D54" s="14" t="n"/>
      <c r="E54" s="6" t="n"/>
      <c r="F54" s="6" t="n"/>
      <c r="H54" s="15">
        <f>IF(OR($A54="",$C54=""),0,IF(AND(OR($E54="",$E54&lt;=H$2+6),OR($F54="",$F54&gt;=H$2)),MAX(0,$C54-'Time off'!B54*$C54/WorkDays)*(1-$D54),0))</f>
        <v/>
      </c>
      <c r="I54" s="15">
        <f>IF(OR($A54="",$C54=""),0,IF(AND(OR($E54="",$E54&lt;=I$2+6),OR($F54="",$F54&gt;=I$2)),MAX(0,$C54-'Time off'!C54*$C54/WorkDays)*(1-$D54),0))</f>
        <v/>
      </c>
      <c r="J54" s="15">
        <f>IF(OR($A54="",$C54=""),0,IF(AND(OR($E54="",$E54&lt;=J$2+6),OR($F54="",$F54&gt;=J$2)),MAX(0,$C54-'Time off'!D54*$C54/WorkDays)*(1-$D54),0))</f>
        <v/>
      </c>
      <c r="K54" s="15">
        <f>IF(OR($A54="",$C54=""),0,IF(AND(OR($E54="",$E54&lt;=K$2+6),OR($F54="",$F54&gt;=K$2)),MAX(0,$C54-'Time off'!E54*$C54/WorkDays)*(1-$D54),0))</f>
        <v/>
      </c>
      <c r="L54" s="15">
        <f>IF(OR($A54="",$C54=""),0,IF(AND(OR($E54="",$E54&lt;=L$2+6),OR($F54="",$F54&gt;=L$2)),MAX(0,$C54-'Time off'!F54*$C54/WorkDays)*(1-$D54),0))</f>
        <v/>
      </c>
      <c r="M54" s="15">
        <f>IF(OR($A54="",$C54=""),0,IF(AND(OR($E54="",$E54&lt;=M$2+6),OR($F54="",$F54&gt;=M$2)),MAX(0,$C54-'Time off'!G54*$C54/WorkDays)*(1-$D54),0))</f>
        <v/>
      </c>
      <c r="N54" s="15">
        <f>IF(OR($A54="",$C54=""),0,IF(AND(OR($E54="",$E54&lt;=N$2+6),OR($F54="",$F54&gt;=N$2)),MAX(0,$C54-'Time off'!H54*$C54/WorkDays)*(1-$D54),0))</f>
        <v/>
      </c>
      <c r="O54" s="15">
        <f>IF(OR($A54="",$C54=""),0,IF(AND(OR($E54="",$E54&lt;=O$2+6),OR($F54="",$F54&gt;=O$2)),MAX(0,$C54-'Time off'!I54*$C54/WorkDays)*(1-$D54),0))</f>
        <v/>
      </c>
      <c r="P54" s="15">
        <f>IF(OR($A54="",$C54=""),0,IF(AND(OR($E54="",$E54&lt;=P$2+6),OR($F54="",$F54&gt;=P$2)),MAX(0,$C54-'Time off'!J54*$C54/WorkDays)*(1-$D54),0))</f>
        <v/>
      </c>
      <c r="Q54" s="15">
        <f>IF(OR($A54="",$C54=""),0,IF(AND(OR($E54="",$E54&lt;=Q$2+6),OR($F54="",$F54&gt;=Q$2)),MAX(0,$C54-'Time off'!K54*$C54/WorkDays)*(1-$D54),0))</f>
        <v/>
      </c>
      <c r="R54" s="15">
        <f>IF(OR($A54="",$C54=""),0,IF(AND(OR($E54="",$E54&lt;=R$2+6),OR($F54="",$F54&gt;=R$2)),MAX(0,$C54-'Time off'!L54*$C54/WorkDays)*(1-$D54),0))</f>
        <v/>
      </c>
      <c r="S54" s="15">
        <f>IF(OR($A54="",$C54=""),0,IF(AND(OR($E54="",$E54&lt;=S$2+6),OR($F54="",$F54&gt;=S$2)),MAX(0,$C54-'Time off'!M54*$C54/WorkDays)*(1-$D54),0))</f>
        <v/>
      </c>
    </row>
    <row r="55">
      <c r="A55" s="9" t="n"/>
      <c r="B55" s="9" t="n"/>
      <c r="C55" s="13" t="n"/>
      <c r="D55" s="14" t="n"/>
      <c r="E55" s="6" t="n"/>
      <c r="F55" s="6" t="n"/>
      <c r="H55" s="15">
        <f>IF(OR($A55="",$C55=""),0,IF(AND(OR($E55="",$E55&lt;=H$2+6),OR($F55="",$F55&gt;=H$2)),MAX(0,$C55-'Time off'!B55*$C55/WorkDays)*(1-$D55),0))</f>
        <v/>
      </c>
      <c r="I55" s="15">
        <f>IF(OR($A55="",$C55=""),0,IF(AND(OR($E55="",$E55&lt;=I$2+6),OR($F55="",$F55&gt;=I$2)),MAX(0,$C55-'Time off'!C55*$C55/WorkDays)*(1-$D55),0))</f>
        <v/>
      </c>
      <c r="J55" s="15">
        <f>IF(OR($A55="",$C55=""),0,IF(AND(OR($E55="",$E55&lt;=J$2+6),OR($F55="",$F55&gt;=J$2)),MAX(0,$C55-'Time off'!D55*$C55/WorkDays)*(1-$D55),0))</f>
        <v/>
      </c>
      <c r="K55" s="15">
        <f>IF(OR($A55="",$C55=""),0,IF(AND(OR($E55="",$E55&lt;=K$2+6),OR($F55="",$F55&gt;=K$2)),MAX(0,$C55-'Time off'!E55*$C55/WorkDays)*(1-$D55),0))</f>
        <v/>
      </c>
      <c r="L55" s="15">
        <f>IF(OR($A55="",$C55=""),0,IF(AND(OR($E55="",$E55&lt;=L$2+6),OR($F55="",$F55&gt;=L$2)),MAX(0,$C55-'Time off'!F55*$C55/WorkDays)*(1-$D55),0))</f>
        <v/>
      </c>
      <c r="M55" s="15">
        <f>IF(OR($A55="",$C55=""),0,IF(AND(OR($E55="",$E55&lt;=M$2+6),OR($F55="",$F55&gt;=M$2)),MAX(0,$C55-'Time off'!G55*$C55/WorkDays)*(1-$D55),0))</f>
        <v/>
      </c>
      <c r="N55" s="15">
        <f>IF(OR($A55="",$C55=""),0,IF(AND(OR($E55="",$E55&lt;=N$2+6),OR($F55="",$F55&gt;=N$2)),MAX(0,$C55-'Time off'!H55*$C55/WorkDays)*(1-$D55),0))</f>
        <v/>
      </c>
      <c r="O55" s="15">
        <f>IF(OR($A55="",$C55=""),0,IF(AND(OR($E55="",$E55&lt;=O$2+6),OR($F55="",$F55&gt;=O$2)),MAX(0,$C55-'Time off'!I55*$C55/WorkDays)*(1-$D55),0))</f>
        <v/>
      </c>
      <c r="P55" s="15">
        <f>IF(OR($A55="",$C55=""),0,IF(AND(OR($E55="",$E55&lt;=P$2+6),OR($F55="",$F55&gt;=P$2)),MAX(0,$C55-'Time off'!J55*$C55/WorkDays)*(1-$D55),0))</f>
        <v/>
      </c>
      <c r="Q55" s="15">
        <f>IF(OR($A55="",$C55=""),0,IF(AND(OR($E55="",$E55&lt;=Q$2+6),OR($F55="",$F55&gt;=Q$2)),MAX(0,$C55-'Time off'!K55*$C55/WorkDays)*(1-$D55),0))</f>
        <v/>
      </c>
      <c r="R55" s="15">
        <f>IF(OR($A55="",$C55=""),0,IF(AND(OR($E55="",$E55&lt;=R$2+6),OR($F55="",$F55&gt;=R$2)),MAX(0,$C55-'Time off'!L55*$C55/WorkDays)*(1-$D55),0))</f>
        <v/>
      </c>
      <c r="S55" s="15">
        <f>IF(OR($A55="",$C55=""),0,IF(AND(OR($E55="",$E55&lt;=S$2+6),OR($F55="",$F55&gt;=S$2)),MAX(0,$C55-'Time off'!M55*$C55/WorkDays)*(1-$D55),0))</f>
        <v/>
      </c>
    </row>
    <row r="56">
      <c r="A56" s="9" t="n"/>
      <c r="B56" s="9" t="n"/>
      <c r="C56" s="13" t="n"/>
      <c r="D56" s="14" t="n"/>
      <c r="E56" s="6" t="n"/>
      <c r="F56" s="6" t="n"/>
      <c r="H56" s="15">
        <f>IF(OR($A56="",$C56=""),0,IF(AND(OR($E56="",$E56&lt;=H$2+6),OR($F56="",$F56&gt;=H$2)),MAX(0,$C56-'Time off'!B56*$C56/WorkDays)*(1-$D56),0))</f>
        <v/>
      </c>
      <c r="I56" s="15">
        <f>IF(OR($A56="",$C56=""),0,IF(AND(OR($E56="",$E56&lt;=I$2+6),OR($F56="",$F56&gt;=I$2)),MAX(0,$C56-'Time off'!C56*$C56/WorkDays)*(1-$D56),0))</f>
        <v/>
      </c>
      <c r="J56" s="15">
        <f>IF(OR($A56="",$C56=""),0,IF(AND(OR($E56="",$E56&lt;=J$2+6),OR($F56="",$F56&gt;=J$2)),MAX(0,$C56-'Time off'!D56*$C56/WorkDays)*(1-$D56),0))</f>
        <v/>
      </c>
      <c r="K56" s="15">
        <f>IF(OR($A56="",$C56=""),0,IF(AND(OR($E56="",$E56&lt;=K$2+6),OR($F56="",$F56&gt;=K$2)),MAX(0,$C56-'Time off'!E56*$C56/WorkDays)*(1-$D56),0))</f>
        <v/>
      </c>
      <c r="L56" s="15">
        <f>IF(OR($A56="",$C56=""),0,IF(AND(OR($E56="",$E56&lt;=L$2+6),OR($F56="",$F56&gt;=L$2)),MAX(0,$C56-'Time off'!F56*$C56/WorkDays)*(1-$D56),0))</f>
        <v/>
      </c>
      <c r="M56" s="15">
        <f>IF(OR($A56="",$C56=""),0,IF(AND(OR($E56="",$E56&lt;=M$2+6),OR($F56="",$F56&gt;=M$2)),MAX(0,$C56-'Time off'!G56*$C56/WorkDays)*(1-$D56),0))</f>
        <v/>
      </c>
      <c r="N56" s="15">
        <f>IF(OR($A56="",$C56=""),0,IF(AND(OR($E56="",$E56&lt;=N$2+6),OR($F56="",$F56&gt;=N$2)),MAX(0,$C56-'Time off'!H56*$C56/WorkDays)*(1-$D56),0))</f>
        <v/>
      </c>
      <c r="O56" s="15">
        <f>IF(OR($A56="",$C56=""),0,IF(AND(OR($E56="",$E56&lt;=O$2+6),OR($F56="",$F56&gt;=O$2)),MAX(0,$C56-'Time off'!I56*$C56/WorkDays)*(1-$D56),0))</f>
        <v/>
      </c>
      <c r="P56" s="15">
        <f>IF(OR($A56="",$C56=""),0,IF(AND(OR($E56="",$E56&lt;=P$2+6),OR($F56="",$F56&gt;=P$2)),MAX(0,$C56-'Time off'!J56*$C56/WorkDays)*(1-$D56),0))</f>
        <v/>
      </c>
      <c r="Q56" s="15">
        <f>IF(OR($A56="",$C56=""),0,IF(AND(OR($E56="",$E56&lt;=Q$2+6),OR($F56="",$F56&gt;=Q$2)),MAX(0,$C56-'Time off'!K56*$C56/WorkDays)*(1-$D56),0))</f>
        <v/>
      </c>
      <c r="R56" s="15">
        <f>IF(OR($A56="",$C56=""),0,IF(AND(OR($E56="",$E56&lt;=R$2+6),OR($F56="",$F56&gt;=R$2)),MAX(0,$C56-'Time off'!L56*$C56/WorkDays)*(1-$D56),0))</f>
        <v/>
      </c>
      <c r="S56" s="15">
        <f>IF(OR($A56="",$C56=""),0,IF(AND(OR($E56="",$E56&lt;=S$2+6),OR($F56="",$F56&gt;=S$2)),MAX(0,$C56-'Time off'!M56*$C56/WorkDays)*(1-$D56),0))</f>
        <v/>
      </c>
    </row>
    <row r="57">
      <c r="A57" s="9" t="n"/>
      <c r="B57" s="9" t="n"/>
      <c r="C57" s="13" t="n"/>
      <c r="D57" s="14" t="n"/>
      <c r="E57" s="6" t="n"/>
      <c r="F57" s="6" t="n"/>
      <c r="H57" s="15">
        <f>IF(OR($A57="",$C57=""),0,IF(AND(OR($E57="",$E57&lt;=H$2+6),OR($F57="",$F57&gt;=H$2)),MAX(0,$C57-'Time off'!B57*$C57/WorkDays)*(1-$D57),0))</f>
        <v/>
      </c>
      <c r="I57" s="15">
        <f>IF(OR($A57="",$C57=""),0,IF(AND(OR($E57="",$E57&lt;=I$2+6),OR($F57="",$F57&gt;=I$2)),MAX(0,$C57-'Time off'!C57*$C57/WorkDays)*(1-$D57),0))</f>
        <v/>
      </c>
      <c r="J57" s="15">
        <f>IF(OR($A57="",$C57=""),0,IF(AND(OR($E57="",$E57&lt;=J$2+6),OR($F57="",$F57&gt;=J$2)),MAX(0,$C57-'Time off'!D57*$C57/WorkDays)*(1-$D57),0))</f>
        <v/>
      </c>
      <c r="K57" s="15">
        <f>IF(OR($A57="",$C57=""),0,IF(AND(OR($E57="",$E57&lt;=K$2+6),OR($F57="",$F57&gt;=K$2)),MAX(0,$C57-'Time off'!E57*$C57/WorkDays)*(1-$D57),0))</f>
        <v/>
      </c>
      <c r="L57" s="15">
        <f>IF(OR($A57="",$C57=""),0,IF(AND(OR($E57="",$E57&lt;=L$2+6),OR($F57="",$F57&gt;=L$2)),MAX(0,$C57-'Time off'!F57*$C57/WorkDays)*(1-$D57),0))</f>
        <v/>
      </c>
      <c r="M57" s="15">
        <f>IF(OR($A57="",$C57=""),0,IF(AND(OR($E57="",$E57&lt;=M$2+6),OR($F57="",$F57&gt;=M$2)),MAX(0,$C57-'Time off'!G57*$C57/WorkDays)*(1-$D57),0))</f>
        <v/>
      </c>
      <c r="N57" s="15">
        <f>IF(OR($A57="",$C57=""),0,IF(AND(OR($E57="",$E57&lt;=N$2+6),OR($F57="",$F57&gt;=N$2)),MAX(0,$C57-'Time off'!H57*$C57/WorkDays)*(1-$D57),0))</f>
        <v/>
      </c>
      <c r="O57" s="15">
        <f>IF(OR($A57="",$C57=""),0,IF(AND(OR($E57="",$E57&lt;=O$2+6),OR($F57="",$F57&gt;=O$2)),MAX(0,$C57-'Time off'!I57*$C57/WorkDays)*(1-$D57),0))</f>
        <v/>
      </c>
      <c r="P57" s="15">
        <f>IF(OR($A57="",$C57=""),0,IF(AND(OR($E57="",$E57&lt;=P$2+6),OR($F57="",$F57&gt;=P$2)),MAX(0,$C57-'Time off'!J57*$C57/WorkDays)*(1-$D57),0))</f>
        <v/>
      </c>
      <c r="Q57" s="15">
        <f>IF(OR($A57="",$C57=""),0,IF(AND(OR($E57="",$E57&lt;=Q$2+6),OR($F57="",$F57&gt;=Q$2)),MAX(0,$C57-'Time off'!K57*$C57/WorkDays)*(1-$D57),0))</f>
        <v/>
      </c>
      <c r="R57" s="15">
        <f>IF(OR($A57="",$C57=""),0,IF(AND(OR($E57="",$E57&lt;=R$2+6),OR($F57="",$F57&gt;=R$2)),MAX(0,$C57-'Time off'!L57*$C57/WorkDays)*(1-$D57),0))</f>
        <v/>
      </c>
      <c r="S57" s="15">
        <f>IF(OR($A57="",$C57=""),0,IF(AND(OR($E57="",$E57&lt;=S$2+6),OR($F57="",$F57&gt;=S$2)),MAX(0,$C57-'Time off'!M57*$C57/WorkDays)*(1-$D57),0))</f>
        <v/>
      </c>
    </row>
    <row r="58">
      <c r="A58" s="9" t="n"/>
      <c r="B58" s="9" t="n"/>
      <c r="C58" s="13" t="n"/>
      <c r="D58" s="14" t="n"/>
      <c r="E58" s="6" t="n"/>
      <c r="F58" s="6" t="n"/>
      <c r="H58" s="15">
        <f>IF(OR($A58="",$C58=""),0,IF(AND(OR($E58="",$E58&lt;=H$2+6),OR($F58="",$F58&gt;=H$2)),MAX(0,$C58-'Time off'!B58*$C58/WorkDays)*(1-$D58),0))</f>
        <v/>
      </c>
      <c r="I58" s="15">
        <f>IF(OR($A58="",$C58=""),0,IF(AND(OR($E58="",$E58&lt;=I$2+6),OR($F58="",$F58&gt;=I$2)),MAX(0,$C58-'Time off'!C58*$C58/WorkDays)*(1-$D58),0))</f>
        <v/>
      </c>
      <c r="J58" s="15">
        <f>IF(OR($A58="",$C58=""),0,IF(AND(OR($E58="",$E58&lt;=J$2+6),OR($F58="",$F58&gt;=J$2)),MAX(0,$C58-'Time off'!D58*$C58/WorkDays)*(1-$D58),0))</f>
        <v/>
      </c>
      <c r="K58" s="15">
        <f>IF(OR($A58="",$C58=""),0,IF(AND(OR($E58="",$E58&lt;=K$2+6),OR($F58="",$F58&gt;=K$2)),MAX(0,$C58-'Time off'!E58*$C58/WorkDays)*(1-$D58),0))</f>
        <v/>
      </c>
      <c r="L58" s="15">
        <f>IF(OR($A58="",$C58=""),0,IF(AND(OR($E58="",$E58&lt;=L$2+6),OR($F58="",$F58&gt;=L$2)),MAX(0,$C58-'Time off'!F58*$C58/WorkDays)*(1-$D58),0))</f>
        <v/>
      </c>
      <c r="M58" s="15">
        <f>IF(OR($A58="",$C58=""),0,IF(AND(OR($E58="",$E58&lt;=M$2+6),OR($F58="",$F58&gt;=M$2)),MAX(0,$C58-'Time off'!G58*$C58/WorkDays)*(1-$D58),0))</f>
        <v/>
      </c>
      <c r="N58" s="15">
        <f>IF(OR($A58="",$C58=""),0,IF(AND(OR($E58="",$E58&lt;=N$2+6),OR($F58="",$F58&gt;=N$2)),MAX(0,$C58-'Time off'!H58*$C58/WorkDays)*(1-$D58),0))</f>
        <v/>
      </c>
      <c r="O58" s="15">
        <f>IF(OR($A58="",$C58=""),0,IF(AND(OR($E58="",$E58&lt;=O$2+6),OR($F58="",$F58&gt;=O$2)),MAX(0,$C58-'Time off'!I58*$C58/WorkDays)*(1-$D58),0))</f>
        <v/>
      </c>
      <c r="P58" s="15">
        <f>IF(OR($A58="",$C58=""),0,IF(AND(OR($E58="",$E58&lt;=P$2+6),OR($F58="",$F58&gt;=P$2)),MAX(0,$C58-'Time off'!J58*$C58/WorkDays)*(1-$D58),0))</f>
        <v/>
      </c>
      <c r="Q58" s="15">
        <f>IF(OR($A58="",$C58=""),0,IF(AND(OR($E58="",$E58&lt;=Q$2+6),OR($F58="",$F58&gt;=Q$2)),MAX(0,$C58-'Time off'!K58*$C58/WorkDays)*(1-$D58),0))</f>
        <v/>
      </c>
      <c r="R58" s="15">
        <f>IF(OR($A58="",$C58=""),0,IF(AND(OR($E58="",$E58&lt;=R$2+6),OR($F58="",$F58&gt;=R$2)),MAX(0,$C58-'Time off'!L58*$C58/WorkDays)*(1-$D58),0))</f>
        <v/>
      </c>
      <c r="S58" s="15">
        <f>IF(OR($A58="",$C58=""),0,IF(AND(OR($E58="",$E58&lt;=S$2+6),OR($F58="",$F58&gt;=S$2)),MAX(0,$C58-'Time off'!M58*$C58/WorkDays)*(1-$D58),0))</f>
        <v/>
      </c>
    </row>
    <row r="59">
      <c r="A59" s="9" t="n"/>
      <c r="B59" s="9" t="n"/>
      <c r="C59" s="13" t="n"/>
      <c r="D59" s="14" t="n"/>
      <c r="E59" s="6" t="n"/>
      <c r="F59" s="6" t="n"/>
      <c r="H59" s="15">
        <f>IF(OR($A59="",$C59=""),0,IF(AND(OR($E59="",$E59&lt;=H$2+6),OR($F59="",$F59&gt;=H$2)),MAX(0,$C59-'Time off'!B59*$C59/WorkDays)*(1-$D59),0))</f>
        <v/>
      </c>
      <c r="I59" s="15">
        <f>IF(OR($A59="",$C59=""),0,IF(AND(OR($E59="",$E59&lt;=I$2+6),OR($F59="",$F59&gt;=I$2)),MAX(0,$C59-'Time off'!C59*$C59/WorkDays)*(1-$D59),0))</f>
        <v/>
      </c>
      <c r="J59" s="15">
        <f>IF(OR($A59="",$C59=""),0,IF(AND(OR($E59="",$E59&lt;=J$2+6),OR($F59="",$F59&gt;=J$2)),MAX(0,$C59-'Time off'!D59*$C59/WorkDays)*(1-$D59),0))</f>
        <v/>
      </c>
      <c r="K59" s="15">
        <f>IF(OR($A59="",$C59=""),0,IF(AND(OR($E59="",$E59&lt;=K$2+6),OR($F59="",$F59&gt;=K$2)),MAX(0,$C59-'Time off'!E59*$C59/WorkDays)*(1-$D59),0))</f>
        <v/>
      </c>
      <c r="L59" s="15">
        <f>IF(OR($A59="",$C59=""),0,IF(AND(OR($E59="",$E59&lt;=L$2+6),OR($F59="",$F59&gt;=L$2)),MAX(0,$C59-'Time off'!F59*$C59/WorkDays)*(1-$D59),0))</f>
        <v/>
      </c>
      <c r="M59" s="15">
        <f>IF(OR($A59="",$C59=""),0,IF(AND(OR($E59="",$E59&lt;=M$2+6),OR($F59="",$F59&gt;=M$2)),MAX(0,$C59-'Time off'!G59*$C59/WorkDays)*(1-$D59),0))</f>
        <v/>
      </c>
      <c r="N59" s="15">
        <f>IF(OR($A59="",$C59=""),0,IF(AND(OR($E59="",$E59&lt;=N$2+6),OR($F59="",$F59&gt;=N$2)),MAX(0,$C59-'Time off'!H59*$C59/WorkDays)*(1-$D59),0))</f>
        <v/>
      </c>
      <c r="O59" s="15">
        <f>IF(OR($A59="",$C59=""),0,IF(AND(OR($E59="",$E59&lt;=O$2+6),OR($F59="",$F59&gt;=O$2)),MAX(0,$C59-'Time off'!I59*$C59/WorkDays)*(1-$D59),0))</f>
        <v/>
      </c>
      <c r="P59" s="15">
        <f>IF(OR($A59="",$C59=""),0,IF(AND(OR($E59="",$E59&lt;=P$2+6),OR($F59="",$F59&gt;=P$2)),MAX(0,$C59-'Time off'!J59*$C59/WorkDays)*(1-$D59),0))</f>
        <v/>
      </c>
      <c r="Q59" s="15">
        <f>IF(OR($A59="",$C59=""),0,IF(AND(OR($E59="",$E59&lt;=Q$2+6),OR($F59="",$F59&gt;=Q$2)),MAX(0,$C59-'Time off'!K59*$C59/WorkDays)*(1-$D59),0))</f>
        <v/>
      </c>
      <c r="R59" s="15">
        <f>IF(OR($A59="",$C59=""),0,IF(AND(OR($E59="",$E59&lt;=R$2+6),OR($F59="",$F59&gt;=R$2)),MAX(0,$C59-'Time off'!L59*$C59/WorkDays)*(1-$D59),0))</f>
        <v/>
      </c>
      <c r="S59" s="15">
        <f>IF(OR($A59="",$C59=""),0,IF(AND(OR($E59="",$E59&lt;=S$2+6),OR($F59="",$F59&gt;=S$2)),MAX(0,$C59-'Time off'!M59*$C59/WorkDays)*(1-$D59),0))</f>
        <v/>
      </c>
    </row>
    <row r="60">
      <c r="A60" s="9" t="n"/>
      <c r="B60" s="9" t="n"/>
      <c r="C60" s="13" t="n"/>
      <c r="D60" s="14" t="n"/>
      <c r="E60" s="6" t="n"/>
      <c r="F60" s="6" t="n"/>
      <c r="H60" s="15">
        <f>IF(OR($A60="",$C60=""),0,IF(AND(OR($E60="",$E60&lt;=H$2+6),OR($F60="",$F60&gt;=H$2)),MAX(0,$C60-'Time off'!B60*$C60/WorkDays)*(1-$D60),0))</f>
        <v/>
      </c>
      <c r="I60" s="15">
        <f>IF(OR($A60="",$C60=""),0,IF(AND(OR($E60="",$E60&lt;=I$2+6),OR($F60="",$F60&gt;=I$2)),MAX(0,$C60-'Time off'!C60*$C60/WorkDays)*(1-$D60),0))</f>
        <v/>
      </c>
      <c r="J60" s="15">
        <f>IF(OR($A60="",$C60=""),0,IF(AND(OR($E60="",$E60&lt;=J$2+6),OR($F60="",$F60&gt;=J$2)),MAX(0,$C60-'Time off'!D60*$C60/WorkDays)*(1-$D60),0))</f>
        <v/>
      </c>
      <c r="K60" s="15">
        <f>IF(OR($A60="",$C60=""),0,IF(AND(OR($E60="",$E60&lt;=K$2+6),OR($F60="",$F60&gt;=K$2)),MAX(0,$C60-'Time off'!E60*$C60/WorkDays)*(1-$D60),0))</f>
        <v/>
      </c>
      <c r="L60" s="15">
        <f>IF(OR($A60="",$C60=""),0,IF(AND(OR($E60="",$E60&lt;=L$2+6),OR($F60="",$F60&gt;=L$2)),MAX(0,$C60-'Time off'!F60*$C60/WorkDays)*(1-$D60),0))</f>
        <v/>
      </c>
      <c r="M60" s="15">
        <f>IF(OR($A60="",$C60=""),0,IF(AND(OR($E60="",$E60&lt;=M$2+6),OR($F60="",$F60&gt;=M$2)),MAX(0,$C60-'Time off'!G60*$C60/WorkDays)*(1-$D60),0))</f>
        <v/>
      </c>
      <c r="N60" s="15">
        <f>IF(OR($A60="",$C60=""),0,IF(AND(OR($E60="",$E60&lt;=N$2+6),OR($F60="",$F60&gt;=N$2)),MAX(0,$C60-'Time off'!H60*$C60/WorkDays)*(1-$D60),0))</f>
        <v/>
      </c>
      <c r="O60" s="15">
        <f>IF(OR($A60="",$C60=""),0,IF(AND(OR($E60="",$E60&lt;=O$2+6),OR($F60="",$F60&gt;=O$2)),MAX(0,$C60-'Time off'!I60*$C60/WorkDays)*(1-$D60),0))</f>
        <v/>
      </c>
      <c r="P60" s="15">
        <f>IF(OR($A60="",$C60=""),0,IF(AND(OR($E60="",$E60&lt;=P$2+6),OR($F60="",$F60&gt;=P$2)),MAX(0,$C60-'Time off'!J60*$C60/WorkDays)*(1-$D60),0))</f>
        <v/>
      </c>
      <c r="Q60" s="15">
        <f>IF(OR($A60="",$C60=""),0,IF(AND(OR($E60="",$E60&lt;=Q$2+6),OR($F60="",$F60&gt;=Q$2)),MAX(0,$C60-'Time off'!K60*$C60/WorkDays)*(1-$D60),0))</f>
        <v/>
      </c>
      <c r="R60" s="15">
        <f>IF(OR($A60="",$C60=""),0,IF(AND(OR($E60="",$E60&lt;=R$2+6),OR($F60="",$F60&gt;=R$2)),MAX(0,$C60-'Time off'!L60*$C60/WorkDays)*(1-$D60),0))</f>
        <v/>
      </c>
      <c r="S60" s="15">
        <f>IF(OR($A60="",$C60=""),0,IF(AND(OR($E60="",$E60&lt;=S$2+6),OR($F60="",$F60&gt;=S$2)),MAX(0,$C60-'Time off'!M60*$C60/WorkDays)*(1-$D60),0))</f>
        <v/>
      </c>
    </row>
    <row r="61">
      <c r="A61" s="9" t="n"/>
      <c r="B61" s="9" t="n"/>
      <c r="C61" s="13" t="n"/>
      <c r="D61" s="14" t="n"/>
      <c r="E61" s="6" t="n"/>
      <c r="F61" s="6" t="n"/>
      <c r="H61" s="15">
        <f>IF(OR($A61="",$C61=""),0,IF(AND(OR($E61="",$E61&lt;=H$2+6),OR($F61="",$F61&gt;=H$2)),MAX(0,$C61-'Time off'!B61*$C61/WorkDays)*(1-$D61),0))</f>
        <v/>
      </c>
      <c r="I61" s="15">
        <f>IF(OR($A61="",$C61=""),0,IF(AND(OR($E61="",$E61&lt;=I$2+6),OR($F61="",$F61&gt;=I$2)),MAX(0,$C61-'Time off'!C61*$C61/WorkDays)*(1-$D61),0))</f>
        <v/>
      </c>
      <c r="J61" s="15">
        <f>IF(OR($A61="",$C61=""),0,IF(AND(OR($E61="",$E61&lt;=J$2+6),OR($F61="",$F61&gt;=J$2)),MAX(0,$C61-'Time off'!D61*$C61/WorkDays)*(1-$D61),0))</f>
        <v/>
      </c>
      <c r="K61" s="15">
        <f>IF(OR($A61="",$C61=""),0,IF(AND(OR($E61="",$E61&lt;=K$2+6),OR($F61="",$F61&gt;=K$2)),MAX(0,$C61-'Time off'!E61*$C61/WorkDays)*(1-$D61),0))</f>
        <v/>
      </c>
      <c r="L61" s="15">
        <f>IF(OR($A61="",$C61=""),0,IF(AND(OR($E61="",$E61&lt;=L$2+6),OR($F61="",$F61&gt;=L$2)),MAX(0,$C61-'Time off'!F61*$C61/WorkDays)*(1-$D61),0))</f>
        <v/>
      </c>
      <c r="M61" s="15">
        <f>IF(OR($A61="",$C61=""),0,IF(AND(OR($E61="",$E61&lt;=M$2+6),OR($F61="",$F61&gt;=M$2)),MAX(0,$C61-'Time off'!G61*$C61/WorkDays)*(1-$D61),0))</f>
        <v/>
      </c>
      <c r="N61" s="15">
        <f>IF(OR($A61="",$C61=""),0,IF(AND(OR($E61="",$E61&lt;=N$2+6),OR($F61="",$F61&gt;=N$2)),MAX(0,$C61-'Time off'!H61*$C61/WorkDays)*(1-$D61),0))</f>
        <v/>
      </c>
      <c r="O61" s="15">
        <f>IF(OR($A61="",$C61=""),0,IF(AND(OR($E61="",$E61&lt;=O$2+6),OR($F61="",$F61&gt;=O$2)),MAX(0,$C61-'Time off'!I61*$C61/WorkDays)*(1-$D61),0))</f>
        <v/>
      </c>
      <c r="P61" s="15">
        <f>IF(OR($A61="",$C61=""),0,IF(AND(OR($E61="",$E61&lt;=P$2+6),OR($F61="",$F61&gt;=P$2)),MAX(0,$C61-'Time off'!J61*$C61/WorkDays)*(1-$D61),0))</f>
        <v/>
      </c>
      <c r="Q61" s="15">
        <f>IF(OR($A61="",$C61=""),0,IF(AND(OR($E61="",$E61&lt;=Q$2+6),OR($F61="",$F61&gt;=Q$2)),MAX(0,$C61-'Time off'!K61*$C61/WorkDays)*(1-$D61),0))</f>
        <v/>
      </c>
      <c r="R61" s="15">
        <f>IF(OR($A61="",$C61=""),0,IF(AND(OR($E61="",$E61&lt;=R$2+6),OR($F61="",$F61&gt;=R$2)),MAX(0,$C61-'Time off'!L61*$C61/WorkDays)*(1-$D61),0))</f>
        <v/>
      </c>
      <c r="S61" s="15">
        <f>IF(OR($A61="",$C61=""),0,IF(AND(OR($E61="",$E61&lt;=S$2+6),OR($F61="",$F61&gt;=S$2)),MAX(0,$C61-'Time off'!M61*$C61/WorkDays)*(1-$D61),0))</f>
        <v/>
      </c>
    </row>
    <row r="62">
      <c r="A62" s="9" t="n"/>
      <c r="B62" s="9" t="n"/>
      <c r="C62" s="13" t="n"/>
      <c r="D62" s="14" t="n"/>
      <c r="E62" s="6" t="n"/>
      <c r="F62" s="6" t="n"/>
      <c r="H62" s="15">
        <f>IF(OR($A62="",$C62=""),0,IF(AND(OR($E62="",$E62&lt;=H$2+6),OR($F62="",$F62&gt;=H$2)),MAX(0,$C62-'Time off'!B62*$C62/WorkDays)*(1-$D62),0))</f>
        <v/>
      </c>
      <c r="I62" s="15">
        <f>IF(OR($A62="",$C62=""),0,IF(AND(OR($E62="",$E62&lt;=I$2+6),OR($F62="",$F62&gt;=I$2)),MAX(0,$C62-'Time off'!C62*$C62/WorkDays)*(1-$D62),0))</f>
        <v/>
      </c>
      <c r="J62" s="15">
        <f>IF(OR($A62="",$C62=""),0,IF(AND(OR($E62="",$E62&lt;=J$2+6),OR($F62="",$F62&gt;=J$2)),MAX(0,$C62-'Time off'!D62*$C62/WorkDays)*(1-$D62),0))</f>
        <v/>
      </c>
      <c r="K62" s="15">
        <f>IF(OR($A62="",$C62=""),0,IF(AND(OR($E62="",$E62&lt;=K$2+6),OR($F62="",$F62&gt;=K$2)),MAX(0,$C62-'Time off'!E62*$C62/WorkDays)*(1-$D62),0))</f>
        <v/>
      </c>
      <c r="L62" s="15">
        <f>IF(OR($A62="",$C62=""),0,IF(AND(OR($E62="",$E62&lt;=L$2+6),OR($F62="",$F62&gt;=L$2)),MAX(0,$C62-'Time off'!F62*$C62/WorkDays)*(1-$D62),0))</f>
        <v/>
      </c>
      <c r="M62" s="15">
        <f>IF(OR($A62="",$C62=""),0,IF(AND(OR($E62="",$E62&lt;=M$2+6),OR($F62="",$F62&gt;=M$2)),MAX(0,$C62-'Time off'!G62*$C62/WorkDays)*(1-$D62),0))</f>
        <v/>
      </c>
      <c r="N62" s="15">
        <f>IF(OR($A62="",$C62=""),0,IF(AND(OR($E62="",$E62&lt;=N$2+6),OR($F62="",$F62&gt;=N$2)),MAX(0,$C62-'Time off'!H62*$C62/WorkDays)*(1-$D62),0))</f>
        <v/>
      </c>
      <c r="O62" s="15">
        <f>IF(OR($A62="",$C62=""),0,IF(AND(OR($E62="",$E62&lt;=O$2+6),OR($F62="",$F62&gt;=O$2)),MAX(0,$C62-'Time off'!I62*$C62/WorkDays)*(1-$D62),0))</f>
        <v/>
      </c>
      <c r="P62" s="15">
        <f>IF(OR($A62="",$C62=""),0,IF(AND(OR($E62="",$E62&lt;=P$2+6),OR($F62="",$F62&gt;=P$2)),MAX(0,$C62-'Time off'!J62*$C62/WorkDays)*(1-$D62),0))</f>
        <v/>
      </c>
      <c r="Q62" s="15">
        <f>IF(OR($A62="",$C62=""),0,IF(AND(OR($E62="",$E62&lt;=Q$2+6),OR($F62="",$F62&gt;=Q$2)),MAX(0,$C62-'Time off'!K62*$C62/WorkDays)*(1-$D62),0))</f>
        <v/>
      </c>
      <c r="R62" s="15">
        <f>IF(OR($A62="",$C62=""),0,IF(AND(OR($E62="",$E62&lt;=R$2+6),OR($F62="",$F62&gt;=R$2)),MAX(0,$C62-'Time off'!L62*$C62/WorkDays)*(1-$D62),0))</f>
        <v/>
      </c>
      <c r="S62" s="15">
        <f>IF(OR($A62="",$C62=""),0,IF(AND(OR($E62="",$E62&lt;=S$2+6),OR($F62="",$F62&gt;=S$2)),MAX(0,$C62-'Time off'!M62*$C62/WorkDays)*(1-$D62),0))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dataValidations count="1">
    <dataValidation sqref="B3:B62" showDropDown="0" showInputMessage="0" showErrorMessage="1" allowBlank="1" type="list">
      <formula1>=RoleList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</cols>
  <sheetData>
    <row r="1">
      <c r="A1" s="5" t="inlineStr">
        <is>
          <t>Time off, in days per week (names come from the Team tab)</t>
        </is>
      </c>
    </row>
    <row r="2">
      <c r="A2" s="11" t="inlineStr">
        <is>
          <t>Name</t>
        </is>
      </c>
      <c r="B2" s="12">
        <f>StartWeek+0</f>
        <v/>
      </c>
      <c r="C2" s="12">
        <f>StartWeek+7</f>
        <v/>
      </c>
      <c r="D2" s="12">
        <f>StartWeek+14</f>
        <v/>
      </c>
      <c r="E2" s="12">
        <f>StartWeek+21</f>
        <v/>
      </c>
      <c r="F2" s="12">
        <f>StartWeek+28</f>
        <v/>
      </c>
      <c r="G2" s="12">
        <f>StartWeek+35</f>
        <v/>
      </c>
      <c r="H2" s="12">
        <f>StartWeek+42</f>
        <v/>
      </c>
      <c r="I2" s="12">
        <f>StartWeek+49</f>
        <v/>
      </c>
      <c r="J2" s="12">
        <f>StartWeek+56</f>
        <v/>
      </c>
      <c r="K2" s="12">
        <f>StartWeek+63</f>
        <v/>
      </c>
      <c r="L2" s="12">
        <f>StartWeek+70</f>
        <v/>
      </c>
      <c r="M2" s="12">
        <f>StartWeek+77</f>
        <v/>
      </c>
    </row>
    <row r="3">
      <c r="A3">
        <f>IF(Team!A3="","",Team!A3)</f>
        <v/>
      </c>
      <c r="B3" s="16" t="n"/>
      <c r="C3" s="16" t="n"/>
      <c r="D3" s="16" t="n">
        <v>5</v>
      </c>
      <c r="E3" s="16" t="n"/>
      <c r="F3" s="16" t="n"/>
      <c r="G3" s="16" t="n"/>
      <c r="H3" s="16" t="n"/>
      <c r="I3" s="16" t="n"/>
      <c r="J3" s="16" t="n"/>
      <c r="K3" s="16" t="n"/>
      <c r="L3" s="16" t="n"/>
      <c r="M3" s="16" t="n"/>
    </row>
    <row r="4">
      <c r="A4">
        <f>IF(Team!A4="","",Team!A4)</f>
        <v/>
      </c>
      <c r="B4" s="16" t="n">
        <v>2</v>
      </c>
      <c r="C4" s="16" t="n"/>
      <c r="D4" s="16" t="n"/>
      <c r="E4" s="16" t="n"/>
      <c r="F4" s="16" t="n"/>
      <c r="G4" s="16" t="n"/>
      <c r="H4" s="16" t="n"/>
      <c r="I4" s="16" t="n"/>
      <c r="J4" s="16" t="n"/>
      <c r="K4" s="16" t="n"/>
      <c r="L4" s="16" t="n"/>
      <c r="M4" s="16" t="n"/>
    </row>
    <row r="5">
      <c r="A5">
        <f>IF(Team!A5="","",Team!A5)</f>
        <v/>
      </c>
      <c r="B5" s="16" t="n"/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  <c r="L5" s="16" t="n"/>
      <c r="M5" s="16" t="n"/>
    </row>
    <row r="6">
      <c r="A6">
        <f>IF(Team!A6="","",Team!A6)</f>
        <v/>
      </c>
      <c r="B6" s="16" t="n"/>
      <c r="C6" s="16" t="n"/>
      <c r="D6" s="16" t="n"/>
      <c r="E6" s="16" t="n"/>
      <c r="F6" s="16" t="n"/>
      <c r="G6" s="16" t="n"/>
      <c r="H6" s="16" t="n"/>
      <c r="I6" s="16" t="n"/>
      <c r="J6" s="16" t="n"/>
      <c r="K6" s="16" t="n"/>
      <c r="L6" s="16" t="n"/>
      <c r="M6" s="16" t="n"/>
    </row>
    <row r="7">
      <c r="A7">
        <f>IF(Team!A7="","",Team!A7)</f>
        <v/>
      </c>
      <c r="B7" s="16" t="n"/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</row>
    <row r="8">
      <c r="A8">
        <f>IF(Team!A8="","",Team!A8)</f>
        <v/>
      </c>
      <c r="B8" s="16" t="n"/>
      <c r="C8" s="16" t="n"/>
      <c r="D8" s="16" t="n">
        <v>3</v>
      </c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</row>
    <row r="9">
      <c r="A9">
        <f>IF(Team!A9="","",Team!A9)</f>
        <v/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</row>
    <row r="10">
      <c r="A10">
        <f>IF(Team!A10="","",Team!A10)</f>
        <v/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</row>
    <row r="11">
      <c r="A11">
        <f>IF(Team!A11="","",Team!A11)</f>
        <v/>
      </c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</row>
    <row r="12">
      <c r="A12">
        <f>IF(Team!A12="","",Team!A12)</f>
        <v/>
      </c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</row>
    <row r="13">
      <c r="A13">
        <f>IF(Team!A13="","",Team!A13)</f>
        <v/>
      </c>
      <c r="B13" s="16" t="n"/>
      <c r="C13" s="16" t="n">
        <v>1</v>
      </c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</row>
    <row r="14">
      <c r="A14">
        <f>IF(Team!A14="","",Team!A14)</f>
        <v/>
      </c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</row>
    <row r="15">
      <c r="A15">
        <f>IF(Team!A15="","",Team!A15)</f>
        <v/>
      </c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</row>
    <row r="16">
      <c r="A16">
        <f>IF(Team!A16="","",Team!A16)</f>
        <v/>
      </c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</row>
    <row r="17">
      <c r="A17">
        <f>IF(Team!A17="","",Team!A17)</f>
        <v/>
      </c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</row>
    <row r="18">
      <c r="A18">
        <f>IF(Team!A18="","",Team!A18)</f>
        <v/>
      </c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</row>
    <row r="19">
      <c r="A19">
        <f>IF(Team!A19="","",Team!A19)</f>
        <v/>
      </c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</row>
    <row r="20">
      <c r="A20">
        <f>IF(Team!A20="","",Team!A20)</f>
        <v/>
      </c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</row>
    <row r="21">
      <c r="A21">
        <f>IF(Team!A21="","",Team!A21)</f>
        <v/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</row>
    <row r="22">
      <c r="A22">
        <f>IF(Team!A22="","",Team!A22)</f>
        <v/>
      </c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</row>
    <row r="23">
      <c r="A23">
        <f>IF(Team!A23="","",Team!A23)</f>
        <v/>
      </c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</row>
    <row r="24">
      <c r="A24">
        <f>IF(Team!A24="","",Team!A24)</f>
        <v/>
      </c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6" t="n"/>
    </row>
    <row r="25">
      <c r="A25">
        <f>IF(Team!A25="","",Team!A25)</f>
        <v/>
      </c>
      <c r="B25" s="16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6" t="n"/>
    </row>
    <row r="26">
      <c r="A26">
        <f>IF(Team!A26="","",Team!A26)</f>
        <v/>
      </c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6" t="n"/>
    </row>
    <row r="27">
      <c r="A27">
        <f>IF(Team!A27="","",Team!A27)</f>
        <v/>
      </c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6" t="n"/>
    </row>
    <row r="28">
      <c r="A28">
        <f>IF(Team!A28="","",Team!A28)</f>
        <v/>
      </c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</row>
    <row r="29">
      <c r="A29">
        <f>IF(Team!A29="","",Team!A29)</f>
        <v/>
      </c>
      <c r="B29" s="16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6" t="n"/>
    </row>
    <row r="30">
      <c r="A30">
        <f>IF(Team!A30="","",Team!A30)</f>
        <v/>
      </c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</row>
    <row r="31">
      <c r="A31">
        <f>IF(Team!A31="","",Team!A31)</f>
        <v/>
      </c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</row>
    <row r="32">
      <c r="A32">
        <f>IF(Team!A32="","",Team!A32)</f>
        <v/>
      </c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</row>
    <row r="33">
      <c r="A33">
        <f>IF(Team!A33="","",Team!A33)</f>
        <v/>
      </c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</row>
    <row r="34">
      <c r="A34">
        <f>IF(Team!A34="","",Team!A34)</f>
        <v/>
      </c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</row>
    <row r="35">
      <c r="A35">
        <f>IF(Team!A35="","",Team!A35)</f>
        <v/>
      </c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6" t="n"/>
    </row>
    <row r="36">
      <c r="A36">
        <f>IF(Team!A36="","",Team!A36)</f>
        <v/>
      </c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6" t="n"/>
    </row>
    <row r="37">
      <c r="A37">
        <f>IF(Team!A37="","",Team!A37)</f>
        <v/>
      </c>
      <c r="B37" s="16" t="n"/>
      <c r="C37" s="16" t="n"/>
      <c r="D37" s="16" t="n"/>
      <c r="E37" s="16" t="n"/>
      <c r="F37" s="16" t="n"/>
      <c r="G37" s="16" t="n"/>
      <c r="H37" s="16" t="n"/>
      <c r="I37" s="16" t="n"/>
      <c r="J37" s="16" t="n"/>
      <c r="K37" s="16" t="n"/>
      <c r="L37" s="16" t="n"/>
      <c r="M37" s="16" t="n"/>
    </row>
    <row r="38">
      <c r="A38">
        <f>IF(Team!A38="","",Team!A38)</f>
        <v/>
      </c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</row>
    <row r="39">
      <c r="A39">
        <f>IF(Team!A39="","",Team!A39)</f>
        <v/>
      </c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</row>
    <row r="40">
      <c r="A40">
        <f>IF(Team!A40="","",Team!A40)</f>
        <v/>
      </c>
      <c r="B40" s="16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16" t="n"/>
      <c r="L40" s="16" t="n"/>
      <c r="M40" s="16" t="n"/>
    </row>
    <row r="41">
      <c r="A41">
        <f>IF(Team!A41="","",Team!A41)</f>
        <v/>
      </c>
      <c r="B41" s="16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16" t="n"/>
      <c r="L41" s="16" t="n"/>
      <c r="M41" s="16" t="n"/>
    </row>
    <row r="42">
      <c r="A42">
        <f>IF(Team!A42="","",Team!A42)</f>
        <v/>
      </c>
      <c r="B42" s="16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16" t="n"/>
      <c r="L42" s="16" t="n"/>
      <c r="M42" s="16" t="n"/>
    </row>
    <row r="43">
      <c r="A43">
        <f>IF(Team!A43="","",Team!A43)</f>
        <v/>
      </c>
      <c r="B43" s="16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6" t="n"/>
      <c r="L43" s="16" t="n"/>
      <c r="M43" s="16" t="n"/>
    </row>
    <row r="44">
      <c r="A44">
        <f>IF(Team!A44="","",Team!A44)</f>
        <v/>
      </c>
      <c r="B44" s="16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16" t="n"/>
      <c r="L44" s="16" t="n"/>
      <c r="M44" s="16" t="n"/>
    </row>
    <row r="45">
      <c r="A45">
        <f>IF(Team!A45="","",Team!A45)</f>
        <v/>
      </c>
      <c r="B45" s="16" t="n"/>
      <c r="C45" s="16" t="n"/>
      <c r="D45" s="16" t="n"/>
      <c r="E45" s="16" t="n"/>
      <c r="F45" s="16" t="n"/>
      <c r="G45" s="16" t="n"/>
      <c r="H45" s="16" t="n"/>
      <c r="I45" s="16" t="n"/>
      <c r="J45" s="16" t="n"/>
      <c r="K45" s="16" t="n"/>
      <c r="L45" s="16" t="n"/>
      <c r="M45" s="16" t="n"/>
    </row>
    <row r="46">
      <c r="A46">
        <f>IF(Team!A46="","",Team!A46)</f>
        <v/>
      </c>
      <c r="B46" s="16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6" t="n"/>
      <c r="L46" s="16" t="n"/>
      <c r="M46" s="16" t="n"/>
    </row>
    <row r="47">
      <c r="A47">
        <f>IF(Team!A47="","",Team!A47)</f>
        <v/>
      </c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</row>
    <row r="48">
      <c r="A48">
        <f>IF(Team!A48="","",Team!A48)</f>
        <v/>
      </c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6" t="n"/>
    </row>
    <row r="49">
      <c r="A49">
        <f>IF(Team!A49="","",Team!A49)</f>
        <v/>
      </c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</row>
    <row r="50">
      <c r="A50">
        <f>IF(Team!A50="","",Team!A50)</f>
        <v/>
      </c>
      <c r="B50" s="16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16" t="n"/>
      <c r="L50" s="16" t="n"/>
      <c r="M50" s="16" t="n"/>
    </row>
    <row r="51">
      <c r="A51">
        <f>IF(Team!A51="","",Team!A51)</f>
        <v/>
      </c>
      <c r="B51" s="16" t="n"/>
      <c r="C51" s="16" t="n"/>
      <c r="D51" s="16" t="n"/>
      <c r="E51" s="16" t="n"/>
      <c r="F51" s="16" t="n"/>
      <c r="G51" s="16" t="n"/>
      <c r="H51" s="16" t="n"/>
      <c r="I51" s="16" t="n"/>
      <c r="J51" s="16" t="n"/>
      <c r="K51" s="16" t="n"/>
      <c r="L51" s="16" t="n"/>
      <c r="M51" s="16" t="n"/>
    </row>
    <row r="52">
      <c r="A52">
        <f>IF(Team!A52="","",Team!A52)</f>
        <v/>
      </c>
      <c r="B52" s="16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16" t="n"/>
      <c r="L52" s="16" t="n"/>
      <c r="M52" s="16" t="n"/>
    </row>
    <row r="53">
      <c r="A53">
        <f>IF(Team!A53="","",Team!A53)</f>
        <v/>
      </c>
      <c r="B53" s="16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16" t="n"/>
      <c r="L53" s="16" t="n"/>
      <c r="M53" s="16" t="n"/>
    </row>
    <row r="54">
      <c r="A54">
        <f>IF(Team!A54="","",Team!A54)</f>
        <v/>
      </c>
      <c r="B54" s="16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16" t="n"/>
      <c r="L54" s="16" t="n"/>
      <c r="M54" s="16" t="n"/>
    </row>
    <row r="55">
      <c r="A55">
        <f>IF(Team!A55="","",Team!A55)</f>
        <v/>
      </c>
      <c r="B55" s="16" t="n"/>
      <c r="C55" s="16" t="n"/>
      <c r="D55" s="16" t="n"/>
      <c r="E55" s="16" t="n"/>
      <c r="F55" s="16" t="n"/>
      <c r="G55" s="16" t="n"/>
      <c r="H55" s="16" t="n"/>
      <c r="I55" s="16" t="n"/>
      <c r="J55" s="16" t="n"/>
      <c r="K55" s="16" t="n"/>
      <c r="L55" s="16" t="n"/>
      <c r="M55" s="16" t="n"/>
    </row>
    <row r="56">
      <c r="A56">
        <f>IF(Team!A56="","",Team!A56)</f>
        <v/>
      </c>
      <c r="B56" s="16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16" t="n"/>
      <c r="L56" s="16" t="n"/>
      <c r="M56" s="16" t="n"/>
    </row>
    <row r="57">
      <c r="A57">
        <f>IF(Team!A57="","",Team!A57)</f>
        <v/>
      </c>
      <c r="B57" s="16" t="n"/>
      <c r="C57" s="16" t="n"/>
      <c r="D57" s="16" t="n"/>
      <c r="E57" s="16" t="n"/>
      <c r="F57" s="16" t="n"/>
      <c r="G57" s="16" t="n"/>
      <c r="H57" s="16" t="n"/>
      <c r="I57" s="16" t="n"/>
      <c r="J57" s="16" t="n"/>
      <c r="K57" s="16" t="n"/>
      <c r="L57" s="16" t="n"/>
      <c r="M57" s="16" t="n"/>
    </row>
    <row r="58">
      <c r="A58">
        <f>IF(Team!A58="","",Team!A58)</f>
        <v/>
      </c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6" t="n"/>
    </row>
    <row r="59">
      <c r="A59">
        <f>IF(Team!A59="","",Team!A59)</f>
        <v/>
      </c>
      <c r="B59" s="16" t="n"/>
      <c r="C59" s="16" t="n"/>
      <c r="D59" s="16" t="n"/>
      <c r="E59" s="16" t="n"/>
      <c r="F59" s="16" t="n"/>
      <c r="G59" s="16" t="n"/>
      <c r="H59" s="16" t="n"/>
      <c r="I59" s="16" t="n"/>
      <c r="J59" s="16" t="n"/>
      <c r="K59" s="16" t="n"/>
      <c r="L59" s="16" t="n"/>
      <c r="M59" s="16" t="n"/>
    </row>
    <row r="60">
      <c r="A60">
        <f>IF(Team!A60="","",Team!A60)</f>
        <v/>
      </c>
      <c r="B60" s="16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16" t="n"/>
      <c r="L60" s="16" t="n"/>
      <c r="M60" s="16" t="n"/>
    </row>
    <row r="61">
      <c r="A61">
        <f>IF(Team!A61="","",Team!A61)</f>
        <v/>
      </c>
      <c r="B61" s="16" t="n"/>
      <c r="C61" s="16" t="n"/>
      <c r="D61" s="16" t="n"/>
      <c r="E61" s="16" t="n"/>
      <c r="F61" s="16" t="n"/>
      <c r="G61" s="16" t="n"/>
      <c r="H61" s="16" t="n"/>
      <c r="I61" s="16" t="n"/>
      <c r="J61" s="16" t="n"/>
      <c r="K61" s="16" t="n"/>
      <c r="L61" s="16" t="n"/>
      <c r="M61" s="16" t="n"/>
    </row>
    <row r="62">
      <c r="A62">
        <f>IF(Team!A62="","",Team!A62)</f>
        <v/>
      </c>
      <c r="B62" s="16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16" t="n"/>
      <c r="L62" s="16" t="n"/>
      <c r="M62" s="16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0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20" customWidth="1" min="3" max="3"/>
    <col width="12" customWidth="1" min="4" max="4"/>
  </cols>
  <sheetData>
    <row r="1">
      <c r="A1" s="5" t="inlineStr">
        <is>
          <t>Work: hours needed from each role per week (up to 100 rows)</t>
        </is>
      </c>
      <c r="F1" s="8" t="inlineStr">
        <is>
          <t>Tentative = pitches, proposals and likely extensions.</t>
        </is>
      </c>
    </row>
    <row r="2">
      <c r="A2" s="11" t="inlineStr">
        <is>
          <t>Project</t>
        </is>
      </c>
      <c r="B2" s="11" t="inlineStr">
        <is>
          <t>Client</t>
        </is>
      </c>
      <c r="C2" s="11" t="inlineStr">
        <is>
          <t>Role or team</t>
        </is>
      </c>
      <c r="D2" s="11" t="inlineStr">
        <is>
          <t>Status</t>
        </is>
      </c>
      <c r="E2" s="12">
        <f>StartWeek+0</f>
        <v/>
      </c>
      <c r="F2" s="12">
        <f>StartWeek+7</f>
        <v/>
      </c>
      <c r="G2" s="12">
        <f>StartWeek+14</f>
        <v/>
      </c>
      <c r="H2" s="12">
        <f>StartWeek+21</f>
        <v/>
      </c>
      <c r="I2" s="12">
        <f>StartWeek+28</f>
        <v/>
      </c>
      <c r="J2" s="12">
        <f>StartWeek+35</f>
        <v/>
      </c>
      <c r="K2" s="12">
        <f>StartWeek+42</f>
        <v/>
      </c>
      <c r="L2" s="12">
        <f>StartWeek+49</f>
        <v/>
      </c>
      <c r="M2" s="12">
        <f>StartWeek+56</f>
        <v/>
      </c>
      <c r="N2" s="12">
        <f>StartWeek+63</f>
        <v/>
      </c>
      <c r="O2" s="12">
        <f>StartWeek+70</f>
        <v/>
      </c>
      <c r="P2" s="12">
        <f>StartWeek+77</f>
        <v/>
      </c>
    </row>
    <row r="3">
      <c r="A3" s="9" t="inlineStr">
        <is>
          <t>Northwind rebrand</t>
        </is>
      </c>
      <c r="B3" s="9" t="inlineStr">
        <is>
          <t>Northwind</t>
        </is>
      </c>
      <c r="C3" s="9" t="inlineStr">
        <is>
          <t>Design</t>
        </is>
      </c>
      <c r="D3" s="9" t="inlineStr">
        <is>
          <t>Confirmed</t>
        </is>
      </c>
      <c r="E3" s="17" t="n">
        <v>60</v>
      </c>
      <c r="F3" s="17" t="n">
        <v>60</v>
      </c>
      <c r="G3" s="17" t="n">
        <v>60</v>
      </c>
      <c r="H3" s="17" t="n">
        <v>60</v>
      </c>
      <c r="I3" s="17" t="n">
        <v>60</v>
      </c>
      <c r="J3" s="17" t="n">
        <v>60</v>
      </c>
      <c r="K3" s="17" t="n"/>
      <c r="L3" s="17" t="n"/>
      <c r="M3" s="17" t="n"/>
      <c r="N3" s="17" t="n"/>
      <c r="O3" s="17" t="n"/>
      <c r="P3" s="17" t="n"/>
    </row>
    <row r="4">
      <c r="A4" s="9" t="inlineStr">
        <is>
          <t>Northwind rebrand</t>
        </is>
      </c>
      <c r="B4" s="9" t="inlineStr">
        <is>
          <t>Northwind</t>
        </is>
      </c>
      <c r="C4" s="9" t="inlineStr">
        <is>
          <t>Strategy</t>
        </is>
      </c>
      <c r="D4" s="9" t="inlineStr">
        <is>
          <t>Confirmed</t>
        </is>
      </c>
      <c r="E4" s="17" t="n">
        <v>15</v>
      </c>
      <c r="F4" s="17" t="n">
        <v>15</v>
      </c>
      <c r="G4" s="17" t="n">
        <v>15</v>
      </c>
      <c r="H4" s="17" t="n">
        <v>15</v>
      </c>
      <c r="I4" s="17" t="n"/>
      <c r="J4" s="17" t="n"/>
      <c r="K4" s="17" t="n"/>
      <c r="L4" s="17" t="n"/>
      <c r="M4" s="17" t="n"/>
      <c r="N4" s="17" t="n"/>
      <c r="O4" s="17" t="n"/>
      <c r="P4" s="17" t="n"/>
    </row>
    <row r="5">
      <c r="A5" s="9" t="inlineStr">
        <is>
          <t>Northwind rebrand</t>
        </is>
      </c>
      <c r="B5" s="9" t="inlineStr">
        <is>
          <t>Northwind</t>
        </is>
      </c>
      <c r="C5" s="9" t="inlineStr">
        <is>
          <t>Project management</t>
        </is>
      </c>
      <c r="D5" s="9" t="inlineStr">
        <is>
          <t>Confirmed</t>
        </is>
      </c>
      <c r="E5" s="17" t="n">
        <v>10</v>
      </c>
      <c r="F5" s="17" t="n">
        <v>10</v>
      </c>
      <c r="G5" s="17" t="n">
        <v>10</v>
      </c>
      <c r="H5" s="17" t="n">
        <v>10</v>
      </c>
      <c r="I5" s="17" t="n">
        <v>10</v>
      </c>
      <c r="J5" s="17" t="n">
        <v>10</v>
      </c>
      <c r="K5" s="17" t="n"/>
      <c r="L5" s="17" t="n"/>
      <c r="M5" s="17" t="n"/>
      <c r="N5" s="17" t="n"/>
      <c r="O5" s="17" t="n"/>
      <c r="P5" s="17" t="n"/>
    </row>
    <row r="6">
      <c r="A6" s="9" t="inlineStr">
        <is>
          <t>Harbour app build</t>
        </is>
      </c>
      <c r="B6" s="9" t="inlineStr">
        <is>
          <t>Harbour</t>
        </is>
      </c>
      <c r="C6" s="9" t="inlineStr">
        <is>
          <t>Development</t>
        </is>
      </c>
      <c r="D6" s="9" t="inlineStr">
        <is>
          <t>Confirmed</t>
        </is>
      </c>
      <c r="E6" s="17" t="n">
        <v>100</v>
      </c>
      <c r="F6" s="17" t="n">
        <v>100</v>
      </c>
      <c r="G6" s="17" t="n">
        <v>100</v>
      </c>
      <c r="H6" s="17" t="n">
        <v>100</v>
      </c>
      <c r="I6" s="17" t="n">
        <v>100</v>
      </c>
      <c r="J6" s="17" t="n">
        <v>100</v>
      </c>
      <c r="K6" s="17" t="n">
        <v>100</v>
      </c>
      <c r="L6" s="17" t="n">
        <v>100</v>
      </c>
      <c r="M6" s="17" t="n">
        <v>100</v>
      </c>
      <c r="N6" s="17" t="n">
        <v>100</v>
      </c>
      <c r="O6" s="17" t="n">
        <v>100</v>
      </c>
      <c r="P6" s="17" t="n">
        <v>100</v>
      </c>
    </row>
    <row r="7">
      <c r="A7" s="9" t="inlineStr">
        <is>
          <t>Harbour app build</t>
        </is>
      </c>
      <c r="B7" s="9" t="inlineStr">
        <is>
          <t>Harbour</t>
        </is>
      </c>
      <c r="C7" s="9" t="inlineStr">
        <is>
          <t>Design</t>
        </is>
      </c>
      <c r="D7" s="9" t="inlineStr">
        <is>
          <t>Confirmed</t>
        </is>
      </c>
      <c r="E7" s="17" t="n">
        <v>20</v>
      </c>
      <c r="F7" s="17" t="n">
        <v>20</v>
      </c>
      <c r="G7" s="17" t="n">
        <v>20</v>
      </c>
      <c r="H7" s="17" t="n">
        <v>20</v>
      </c>
      <c r="I7" s="17" t="n">
        <v>20</v>
      </c>
      <c r="J7" s="17" t="n">
        <v>20</v>
      </c>
      <c r="K7" s="17" t="n">
        <v>20</v>
      </c>
      <c r="L7" s="17" t="n">
        <v>20</v>
      </c>
      <c r="M7" s="17" t="n">
        <v>20</v>
      </c>
      <c r="N7" s="17" t="n">
        <v>20</v>
      </c>
      <c r="O7" s="17" t="n">
        <v>20</v>
      </c>
      <c r="P7" s="17" t="n">
        <v>20</v>
      </c>
    </row>
    <row r="8">
      <c r="A8" s="9" t="inlineStr">
        <is>
          <t>Harbour app build</t>
        </is>
      </c>
      <c r="B8" s="9" t="inlineStr">
        <is>
          <t>Harbour</t>
        </is>
      </c>
      <c r="C8" s="9" t="inlineStr">
        <is>
          <t>Project management</t>
        </is>
      </c>
      <c r="D8" s="9" t="inlineStr">
        <is>
          <t>Confirmed</t>
        </is>
      </c>
      <c r="E8" s="17" t="n">
        <v>15</v>
      </c>
      <c r="F8" s="17" t="n">
        <v>15</v>
      </c>
      <c r="G8" s="17" t="n">
        <v>15</v>
      </c>
      <c r="H8" s="17" t="n">
        <v>15</v>
      </c>
      <c r="I8" s="17" t="n">
        <v>15</v>
      </c>
      <c r="J8" s="17" t="n">
        <v>15</v>
      </c>
      <c r="K8" s="17" t="n">
        <v>15</v>
      </c>
      <c r="L8" s="17" t="n">
        <v>15</v>
      </c>
      <c r="M8" s="17" t="n">
        <v>15</v>
      </c>
      <c r="N8" s="17" t="n">
        <v>15</v>
      </c>
      <c r="O8" s="17" t="n">
        <v>15</v>
      </c>
      <c r="P8" s="17" t="n">
        <v>15</v>
      </c>
    </row>
    <row r="9">
      <c r="A9" s="9" t="inlineStr">
        <is>
          <t>Lumen retainer</t>
        </is>
      </c>
      <c r="B9" s="9" t="inlineStr">
        <is>
          <t>Lumen</t>
        </is>
      </c>
      <c r="C9" s="9" t="inlineStr">
        <is>
          <t>Design</t>
        </is>
      </c>
      <c r="D9" s="9" t="inlineStr">
        <is>
          <t>Confirmed</t>
        </is>
      </c>
      <c r="E9" s="17" t="n">
        <v>25</v>
      </c>
      <c r="F9" s="17" t="n">
        <v>25</v>
      </c>
      <c r="G9" s="17" t="n">
        <v>25</v>
      </c>
      <c r="H9" s="17" t="n">
        <v>25</v>
      </c>
      <c r="I9" s="17" t="n">
        <v>25</v>
      </c>
      <c r="J9" s="17" t="n">
        <v>25</v>
      </c>
      <c r="K9" s="17" t="n">
        <v>25</v>
      </c>
      <c r="L9" s="17" t="n">
        <v>25</v>
      </c>
      <c r="M9" s="17" t="n">
        <v>25</v>
      </c>
      <c r="N9" s="17" t="n">
        <v>25</v>
      </c>
      <c r="O9" s="17" t="n">
        <v>25</v>
      </c>
      <c r="P9" s="17" t="n">
        <v>25</v>
      </c>
    </row>
    <row r="10">
      <c r="A10" s="9" t="inlineStr">
        <is>
          <t>Lumen retainer</t>
        </is>
      </c>
      <c r="B10" s="9" t="inlineStr">
        <is>
          <t>Lumen</t>
        </is>
      </c>
      <c r="C10" s="9" t="inlineStr">
        <is>
          <t>Development</t>
        </is>
      </c>
      <c r="D10" s="9" t="inlineStr">
        <is>
          <t>Confirmed</t>
        </is>
      </c>
      <c r="E10" s="17" t="n">
        <v>20</v>
      </c>
      <c r="F10" s="17" t="n">
        <v>20</v>
      </c>
      <c r="G10" s="17" t="n">
        <v>20</v>
      </c>
      <c r="H10" s="17" t="n">
        <v>20</v>
      </c>
      <c r="I10" s="17" t="n">
        <v>20</v>
      </c>
      <c r="J10" s="17" t="n">
        <v>20</v>
      </c>
      <c r="K10" s="17" t="n">
        <v>20</v>
      </c>
      <c r="L10" s="17" t="n">
        <v>20</v>
      </c>
      <c r="M10" s="17" t="n">
        <v>20</v>
      </c>
      <c r="N10" s="17" t="n">
        <v>20</v>
      </c>
      <c r="O10" s="17" t="n">
        <v>20</v>
      </c>
      <c r="P10" s="17" t="n">
        <v>20</v>
      </c>
    </row>
    <row r="11">
      <c r="A11" s="9" t="inlineStr">
        <is>
          <t>Lumen retainer</t>
        </is>
      </c>
      <c r="B11" s="9" t="inlineStr">
        <is>
          <t>Lumen</t>
        </is>
      </c>
      <c r="C11" s="9" t="inlineStr">
        <is>
          <t>Strategy</t>
        </is>
      </c>
      <c r="D11" s="9" t="inlineStr">
        <is>
          <t>Confirmed</t>
        </is>
      </c>
      <c r="E11" s="17" t="n">
        <v>10</v>
      </c>
      <c r="F11" s="17" t="n">
        <v>10</v>
      </c>
      <c r="G11" s="17" t="n">
        <v>10</v>
      </c>
      <c r="H11" s="17" t="n">
        <v>10</v>
      </c>
      <c r="I11" s="17" t="n">
        <v>10</v>
      </c>
      <c r="J11" s="17" t="n">
        <v>10</v>
      </c>
      <c r="K11" s="17" t="n">
        <v>10</v>
      </c>
      <c r="L11" s="17" t="n">
        <v>10</v>
      </c>
      <c r="M11" s="17" t="n">
        <v>10</v>
      </c>
      <c r="N11" s="17" t="n">
        <v>10</v>
      </c>
      <c r="O11" s="17" t="n">
        <v>10</v>
      </c>
      <c r="P11" s="17" t="n">
        <v>10</v>
      </c>
    </row>
    <row r="12">
      <c r="A12" s="9" t="inlineStr">
        <is>
          <t>Lumen retainer</t>
        </is>
      </c>
      <c r="B12" s="9" t="inlineStr">
        <is>
          <t>Lumen</t>
        </is>
      </c>
      <c r="C12" s="9" t="inlineStr">
        <is>
          <t>Project management</t>
        </is>
      </c>
      <c r="D12" s="9" t="inlineStr">
        <is>
          <t>Confirmed</t>
        </is>
      </c>
      <c r="E12" s="17" t="n">
        <v>8</v>
      </c>
      <c r="F12" s="17" t="n">
        <v>8</v>
      </c>
      <c r="G12" s="17" t="n">
        <v>8</v>
      </c>
      <c r="H12" s="17" t="n">
        <v>8</v>
      </c>
      <c r="I12" s="17" t="n">
        <v>8</v>
      </c>
      <c r="J12" s="17" t="n">
        <v>8</v>
      </c>
      <c r="K12" s="17" t="n">
        <v>8</v>
      </c>
      <c r="L12" s="17" t="n">
        <v>8</v>
      </c>
      <c r="M12" s="17" t="n">
        <v>8</v>
      </c>
      <c r="N12" s="17" t="n">
        <v>8</v>
      </c>
      <c r="O12" s="17" t="n">
        <v>8</v>
      </c>
      <c r="P12" s="17" t="n">
        <v>8</v>
      </c>
    </row>
    <row r="13">
      <c r="A13" s="9" t="inlineStr">
        <is>
          <t>Orbit website (pitch)</t>
        </is>
      </c>
      <c r="B13" s="9" t="inlineStr">
        <is>
          <t>Orbit</t>
        </is>
      </c>
      <c r="C13" s="9" t="inlineStr">
        <is>
          <t>Design</t>
        </is>
      </c>
      <c r="D13" s="9" t="inlineStr">
        <is>
          <t>Tentative</t>
        </is>
      </c>
      <c r="E13" s="17" t="n"/>
      <c r="F13" s="17" t="n"/>
      <c r="G13" s="17" t="n">
        <v>40</v>
      </c>
      <c r="H13" s="17" t="n">
        <v>40</v>
      </c>
      <c r="I13" s="17" t="n">
        <v>40</v>
      </c>
      <c r="J13" s="17" t="n">
        <v>40</v>
      </c>
      <c r="K13" s="17" t="n">
        <v>40</v>
      </c>
      <c r="L13" s="17" t="n">
        <v>40</v>
      </c>
      <c r="M13" s="17" t="n"/>
      <c r="N13" s="17" t="n"/>
      <c r="O13" s="17" t="n"/>
      <c r="P13" s="17" t="n"/>
    </row>
    <row r="14">
      <c r="A14" s="9" t="inlineStr">
        <is>
          <t>Orbit website (pitch)</t>
        </is>
      </c>
      <c r="B14" s="9" t="inlineStr">
        <is>
          <t>Orbit</t>
        </is>
      </c>
      <c r="C14" s="9" t="inlineStr">
        <is>
          <t>Development</t>
        </is>
      </c>
      <c r="D14" s="9" t="inlineStr">
        <is>
          <t>Tentative</t>
        </is>
      </c>
      <c r="E14" s="17" t="n"/>
      <c r="F14" s="17" t="n"/>
      <c r="G14" s="17" t="n"/>
      <c r="H14" s="17" t="n"/>
      <c r="I14" s="17" t="n">
        <v>60</v>
      </c>
      <c r="J14" s="17" t="n">
        <v>60</v>
      </c>
      <c r="K14" s="17" t="n">
        <v>60</v>
      </c>
      <c r="L14" s="17" t="n">
        <v>60</v>
      </c>
      <c r="M14" s="17" t="n">
        <v>60</v>
      </c>
      <c r="N14" s="17" t="n">
        <v>60</v>
      </c>
      <c r="O14" s="17" t="n">
        <v>60</v>
      </c>
      <c r="P14" s="17" t="n">
        <v>60</v>
      </c>
    </row>
    <row r="15">
      <c r="A15" s="9" t="inlineStr">
        <is>
          <t>Orbit website (pitch)</t>
        </is>
      </c>
      <c r="B15" s="9" t="inlineStr">
        <is>
          <t>Orbit</t>
        </is>
      </c>
      <c r="C15" s="9" t="inlineStr">
        <is>
          <t>Project management</t>
        </is>
      </c>
      <c r="D15" s="9" t="inlineStr">
        <is>
          <t>Tentative</t>
        </is>
      </c>
      <c r="E15" s="17" t="n"/>
      <c r="F15" s="17" t="n"/>
      <c r="G15" s="17" t="n">
        <v>10</v>
      </c>
      <c r="H15" s="17" t="n">
        <v>10</v>
      </c>
      <c r="I15" s="17" t="n">
        <v>10</v>
      </c>
      <c r="J15" s="17" t="n">
        <v>10</v>
      </c>
      <c r="K15" s="17" t="n">
        <v>10</v>
      </c>
      <c r="L15" s="17" t="n">
        <v>10</v>
      </c>
      <c r="M15" s="17" t="n">
        <v>10</v>
      </c>
      <c r="N15" s="17" t="n">
        <v>10</v>
      </c>
      <c r="O15" s="17" t="n">
        <v>10</v>
      </c>
      <c r="P15" s="17" t="n">
        <v>10</v>
      </c>
    </row>
    <row r="16">
      <c r="A16" s="9" t="n"/>
      <c r="B16" s="9" t="n"/>
      <c r="C16" s="9" t="n"/>
      <c r="D16" s="9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  <c r="O16" s="17" t="n"/>
      <c r="P16" s="17" t="n"/>
    </row>
    <row r="17">
      <c r="A17" s="9" t="n"/>
      <c r="B17" s="9" t="n"/>
      <c r="C17" s="9" t="n"/>
      <c r="D17" s="9" t="n"/>
      <c r="E17" s="17" t="n"/>
      <c r="F17" s="17" t="n"/>
      <c r="G17" s="17" t="n"/>
      <c r="H17" s="17" t="n"/>
      <c r="I17" s="17" t="n"/>
      <c r="J17" s="17" t="n"/>
      <c r="K17" s="17" t="n"/>
      <c r="L17" s="17" t="n"/>
      <c r="M17" s="17" t="n"/>
      <c r="N17" s="17" t="n"/>
      <c r="O17" s="17" t="n"/>
      <c r="P17" s="17" t="n"/>
    </row>
    <row r="18">
      <c r="A18" s="9" t="n"/>
      <c r="B18" s="9" t="n"/>
      <c r="C18" s="9" t="n"/>
      <c r="D18" s="9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7" t="n"/>
      <c r="O18" s="17" t="n"/>
      <c r="P18" s="17" t="n"/>
    </row>
    <row r="19">
      <c r="A19" s="9" t="n"/>
      <c r="B19" s="9" t="n"/>
      <c r="C19" s="9" t="n"/>
      <c r="D19" s="9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</row>
    <row r="20">
      <c r="A20" s="9" t="n"/>
      <c r="B20" s="9" t="n"/>
      <c r="C20" s="9" t="n"/>
      <c r="D20" s="9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7" t="n"/>
      <c r="O20" s="17" t="n"/>
      <c r="P20" s="17" t="n"/>
    </row>
    <row r="21">
      <c r="A21" s="9" t="n"/>
      <c r="B21" s="9" t="n"/>
      <c r="C21" s="9" t="n"/>
      <c r="D21" s="9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7" t="n"/>
      <c r="P21" s="17" t="n"/>
    </row>
    <row r="22">
      <c r="A22" s="9" t="n"/>
      <c r="B22" s="9" t="n"/>
      <c r="C22" s="9" t="n"/>
      <c r="D22" s="9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7" t="n"/>
      <c r="O22" s="17" t="n"/>
      <c r="P22" s="17" t="n"/>
    </row>
    <row r="23">
      <c r="A23" s="9" t="n"/>
      <c r="B23" s="9" t="n"/>
      <c r="C23" s="9" t="n"/>
      <c r="D23" s="9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</row>
    <row r="24">
      <c r="A24" s="9" t="n"/>
      <c r="B24" s="9" t="n"/>
      <c r="C24" s="9" t="n"/>
      <c r="D24" s="9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17" t="n"/>
      <c r="O24" s="17" t="n"/>
      <c r="P24" s="17" t="n"/>
    </row>
    <row r="25">
      <c r="A25" s="9" t="n"/>
      <c r="B25" s="9" t="n"/>
      <c r="C25" s="9" t="n"/>
      <c r="D25" s="9" t="n"/>
      <c r="E25" s="17" t="n"/>
      <c r="F25" s="17" t="n"/>
      <c r="G25" s="17" t="n"/>
      <c r="H25" s="17" t="n"/>
      <c r="I25" s="17" t="n"/>
      <c r="J25" s="17" t="n"/>
      <c r="K25" s="17" t="n"/>
      <c r="L25" s="17" t="n"/>
      <c r="M25" s="17" t="n"/>
      <c r="N25" s="17" t="n"/>
      <c r="O25" s="17" t="n"/>
      <c r="P25" s="17" t="n"/>
    </row>
    <row r="26">
      <c r="A26" s="9" t="n"/>
      <c r="B26" s="9" t="n"/>
      <c r="C26" s="9" t="n"/>
      <c r="D26" s="9" t="n"/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  <c r="N26" s="17" t="n"/>
      <c r="O26" s="17" t="n"/>
      <c r="P26" s="17" t="n"/>
    </row>
    <row r="27">
      <c r="A27" s="9" t="n"/>
      <c r="B27" s="9" t="n"/>
      <c r="C27" s="9" t="n"/>
      <c r="D27" s="9" t="n"/>
      <c r="E27" s="17" t="n"/>
      <c r="F27" s="17" t="n"/>
      <c r="G27" s="17" t="n"/>
      <c r="H27" s="17" t="n"/>
      <c r="I27" s="17" t="n"/>
      <c r="J27" s="17" t="n"/>
      <c r="K27" s="17" t="n"/>
      <c r="L27" s="17" t="n"/>
      <c r="M27" s="17" t="n"/>
      <c r="N27" s="17" t="n"/>
      <c r="O27" s="17" t="n"/>
      <c r="P27" s="17" t="n"/>
    </row>
    <row r="28">
      <c r="A28" s="9" t="n"/>
      <c r="B28" s="9" t="n"/>
      <c r="C28" s="9" t="n"/>
      <c r="D28" s="9" t="n"/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17" t="n"/>
      <c r="O28" s="17" t="n"/>
      <c r="P28" s="17" t="n"/>
    </row>
    <row r="29">
      <c r="A29" s="9" t="n"/>
      <c r="B29" s="9" t="n"/>
      <c r="C29" s="9" t="n"/>
      <c r="D29" s="9" t="n"/>
      <c r="E29" s="17" t="n"/>
      <c r="F29" s="17" t="n"/>
      <c r="G29" s="17" t="n"/>
      <c r="H29" s="17" t="n"/>
      <c r="I29" s="17" t="n"/>
      <c r="J29" s="17" t="n"/>
      <c r="K29" s="17" t="n"/>
      <c r="L29" s="17" t="n"/>
      <c r="M29" s="17" t="n"/>
      <c r="N29" s="17" t="n"/>
      <c r="O29" s="17" t="n"/>
      <c r="P29" s="17" t="n"/>
    </row>
    <row r="30">
      <c r="A30" s="9" t="n"/>
      <c r="B30" s="9" t="n"/>
      <c r="C30" s="9" t="n"/>
      <c r="D30" s="9" t="n"/>
      <c r="E30" s="17" t="n"/>
      <c r="F30" s="17" t="n"/>
      <c r="G30" s="17" t="n"/>
      <c r="H30" s="17" t="n"/>
      <c r="I30" s="17" t="n"/>
      <c r="J30" s="17" t="n"/>
      <c r="K30" s="17" t="n"/>
      <c r="L30" s="17" t="n"/>
      <c r="M30" s="17" t="n"/>
      <c r="N30" s="17" t="n"/>
      <c r="O30" s="17" t="n"/>
      <c r="P30" s="17" t="n"/>
    </row>
    <row r="31">
      <c r="A31" s="9" t="n"/>
      <c r="B31" s="9" t="n"/>
      <c r="C31" s="9" t="n"/>
      <c r="D31" s="9" t="n"/>
      <c r="E31" s="17" t="n"/>
      <c r="F31" s="17" t="n"/>
      <c r="G31" s="17" t="n"/>
      <c r="H31" s="17" t="n"/>
      <c r="I31" s="17" t="n"/>
      <c r="J31" s="17" t="n"/>
      <c r="K31" s="17" t="n"/>
      <c r="L31" s="17" t="n"/>
      <c r="M31" s="17" t="n"/>
      <c r="N31" s="17" t="n"/>
      <c r="O31" s="17" t="n"/>
      <c r="P31" s="17" t="n"/>
    </row>
    <row r="32">
      <c r="A32" s="9" t="n"/>
      <c r="B32" s="9" t="n"/>
      <c r="C32" s="9" t="n"/>
      <c r="D32" s="9" t="n"/>
      <c r="E32" s="17" t="n"/>
      <c r="F32" s="17" t="n"/>
      <c r="G32" s="17" t="n"/>
      <c r="H32" s="17" t="n"/>
      <c r="I32" s="17" t="n"/>
      <c r="J32" s="17" t="n"/>
      <c r="K32" s="17" t="n"/>
      <c r="L32" s="17" t="n"/>
      <c r="M32" s="17" t="n"/>
      <c r="N32" s="17" t="n"/>
      <c r="O32" s="17" t="n"/>
      <c r="P32" s="17" t="n"/>
    </row>
    <row r="33">
      <c r="A33" s="9" t="n"/>
      <c r="B33" s="9" t="n"/>
      <c r="C33" s="9" t="n"/>
      <c r="D33" s="9" t="n"/>
      <c r="E33" s="17" t="n"/>
      <c r="F33" s="17" t="n"/>
      <c r="G33" s="17" t="n"/>
      <c r="H33" s="17" t="n"/>
      <c r="I33" s="17" t="n"/>
      <c r="J33" s="17" t="n"/>
      <c r="K33" s="17" t="n"/>
      <c r="L33" s="17" t="n"/>
      <c r="M33" s="17" t="n"/>
      <c r="N33" s="17" t="n"/>
      <c r="O33" s="17" t="n"/>
      <c r="P33" s="17" t="n"/>
    </row>
    <row r="34">
      <c r="A34" s="9" t="n"/>
      <c r="B34" s="9" t="n"/>
      <c r="C34" s="9" t="n"/>
      <c r="D34" s="9" t="n"/>
      <c r="E34" s="17" t="n"/>
      <c r="F34" s="17" t="n"/>
      <c r="G34" s="17" t="n"/>
      <c r="H34" s="17" t="n"/>
      <c r="I34" s="17" t="n"/>
      <c r="J34" s="17" t="n"/>
      <c r="K34" s="17" t="n"/>
      <c r="L34" s="17" t="n"/>
      <c r="M34" s="17" t="n"/>
      <c r="N34" s="17" t="n"/>
      <c r="O34" s="17" t="n"/>
      <c r="P34" s="17" t="n"/>
    </row>
    <row r="35">
      <c r="A35" s="9" t="n"/>
      <c r="B35" s="9" t="n"/>
      <c r="C35" s="9" t="n"/>
      <c r="D35" s="9" t="n"/>
      <c r="E35" s="17" t="n"/>
      <c r="F35" s="17" t="n"/>
      <c r="G35" s="17" t="n"/>
      <c r="H35" s="17" t="n"/>
      <c r="I35" s="17" t="n"/>
      <c r="J35" s="17" t="n"/>
      <c r="K35" s="17" t="n"/>
      <c r="L35" s="17" t="n"/>
      <c r="M35" s="17" t="n"/>
      <c r="N35" s="17" t="n"/>
      <c r="O35" s="17" t="n"/>
      <c r="P35" s="17" t="n"/>
    </row>
    <row r="36">
      <c r="A36" s="9" t="n"/>
      <c r="B36" s="9" t="n"/>
      <c r="C36" s="9" t="n"/>
      <c r="D36" s="9" t="n"/>
      <c r="E36" s="17" t="n"/>
      <c r="F36" s="17" t="n"/>
      <c r="G36" s="17" t="n"/>
      <c r="H36" s="17" t="n"/>
      <c r="I36" s="17" t="n"/>
      <c r="J36" s="17" t="n"/>
      <c r="K36" s="17" t="n"/>
      <c r="L36" s="17" t="n"/>
      <c r="M36" s="17" t="n"/>
      <c r="N36" s="17" t="n"/>
      <c r="O36" s="17" t="n"/>
      <c r="P36" s="17" t="n"/>
    </row>
    <row r="37">
      <c r="A37" s="9" t="n"/>
      <c r="B37" s="9" t="n"/>
      <c r="C37" s="9" t="n"/>
      <c r="D37" s="9" t="n"/>
      <c r="E37" s="17" t="n"/>
      <c r="F37" s="17" t="n"/>
      <c r="G37" s="17" t="n"/>
      <c r="H37" s="17" t="n"/>
      <c r="I37" s="17" t="n"/>
      <c r="J37" s="17" t="n"/>
      <c r="K37" s="17" t="n"/>
      <c r="L37" s="17" t="n"/>
      <c r="M37" s="17" t="n"/>
      <c r="N37" s="17" t="n"/>
      <c r="O37" s="17" t="n"/>
      <c r="P37" s="17" t="n"/>
    </row>
    <row r="38">
      <c r="A38" s="9" t="n"/>
      <c r="B38" s="9" t="n"/>
      <c r="C38" s="9" t="n"/>
      <c r="D38" s="9" t="n"/>
      <c r="E38" s="17" t="n"/>
      <c r="F38" s="17" t="n"/>
      <c r="G38" s="17" t="n"/>
      <c r="H38" s="17" t="n"/>
      <c r="I38" s="17" t="n"/>
      <c r="J38" s="17" t="n"/>
      <c r="K38" s="17" t="n"/>
      <c r="L38" s="17" t="n"/>
      <c r="M38" s="17" t="n"/>
      <c r="N38" s="17" t="n"/>
      <c r="O38" s="17" t="n"/>
      <c r="P38" s="17" t="n"/>
    </row>
    <row r="39">
      <c r="A39" s="9" t="n"/>
      <c r="B39" s="9" t="n"/>
      <c r="C39" s="9" t="n"/>
      <c r="D39" s="9" t="n"/>
      <c r="E39" s="17" t="n"/>
      <c r="F39" s="17" t="n"/>
      <c r="G39" s="17" t="n"/>
      <c r="H39" s="17" t="n"/>
      <c r="I39" s="17" t="n"/>
      <c r="J39" s="17" t="n"/>
      <c r="K39" s="17" t="n"/>
      <c r="L39" s="17" t="n"/>
      <c r="M39" s="17" t="n"/>
      <c r="N39" s="17" t="n"/>
      <c r="O39" s="17" t="n"/>
      <c r="P39" s="17" t="n"/>
    </row>
    <row r="40">
      <c r="A40" s="9" t="n"/>
      <c r="B40" s="9" t="n"/>
      <c r="C40" s="9" t="n"/>
      <c r="D40" s="9" t="n"/>
      <c r="E40" s="17" t="n"/>
      <c r="F40" s="17" t="n"/>
      <c r="G40" s="17" t="n"/>
      <c r="H40" s="17" t="n"/>
      <c r="I40" s="17" t="n"/>
      <c r="J40" s="17" t="n"/>
      <c r="K40" s="17" t="n"/>
      <c r="L40" s="17" t="n"/>
      <c r="M40" s="17" t="n"/>
      <c r="N40" s="17" t="n"/>
      <c r="O40" s="17" t="n"/>
      <c r="P40" s="17" t="n"/>
    </row>
    <row r="41">
      <c r="A41" s="9" t="n"/>
      <c r="B41" s="9" t="n"/>
      <c r="C41" s="9" t="n"/>
      <c r="D41" s="9" t="n"/>
      <c r="E41" s="17" t="n"/>
      <c r="F41" s="17" t="n"/>
      <c r="G41" s="17" t="n"/>
      <c r="H41" s="17" t="n"/>
      <c r="I41" s="17" t="n"/>
      <c r="J41" s="17" t="n"/>
      <c r="K41" s="17" t="n"/>
      <c r="L41" s="17" t="n"/>
      <c r="M41" s="17" t="n"/>
      <c r="N41" s="17" t="n"/>
      <c r="O41" s="17" t="n"/>
      <c r="P41" s="17" t="n"/>
    </row>
    <row r="42">
      <c r="A42" s="9" t="n"/>
      <c r="B42" s="9" t="n"/>
      <c r="C42" s="9" t="n"/>
      <c r="D42" s="9" t="n"/>
      <c r="E42" s="17" t="n"/>
      <c r="F42" s="17" t="n"/>
      <c r="G42" s="17" t="n"/>
      <c r="H42" s="17" t="n"/>
      <c r="I42" s="17" t="n"/>
      <c r="J42" s="17" t="n"/>
      <c r="K42" s="17" t="n"/>
      <c r="L42" s="17" t="n"/>
      <c r="M42" s="17" t="n"/>
      <c r="N42" s="17" t="n"/>
      <c r="O42" s="17" t="n"/>
      <c r="P42" s="17" t="n"/>
    </row>
    <row r="43">
      <c r="A43" s="9" t="n"/>
      <c r="B43" s="9" t="n"/>
      <c r="C43" s="9" t="n"/>
      <c r="D43" s="9" t="n"/>
      <c r="E43" s="17" t="n"/>
      <c r="F43" s="17" t="n"/>
      <c r="G43" s="17" t="n"/>
      <c r="H43" s="17" t="n"/>
      <c r="I43" s="17" t="n"/>
      <c r="J43" s="17" t="n"/>
      <c r="K43" s="17" t="n"/>
      <c r="L43" s="17" t="n"/>
      <c r="M43" s="17" t="n"/>
      <c r="N43" s="17" t="n"/>
      <c r="O43" s="17" t="n"/>
      <c r="P43" s="17" t="n"/>
    </row>
    <row r="44">
      <c r="A44" s="9" t="n"/>
      <c r="B44" s="9" t="n"/>
      <c r="C44" s="9" t="n"/>
      <c r="D44" s="9" t="n"/>
      <c r="E44" s="17" t="n"/>
      <c r="F44" s="17" t="n"/>
      <c r="G44" s="17" t="n"/>
      <c r="H44" s="17" t="n"/>
      <c r="I44" s="17" t="n"/>
      <c r="J44" s="17" t="n"/>
      <c r="K44" s="17" t="n"/>
      <c r="L44" s="17" t="n"/>
      <c r="M44" s="17" t="n"/>
      <c r="N44" s="17" t="n"/>
      <c r="O44" s="17" t="n"/>
      <c r="P44" s="17" t="n"/>
    </row>
    <row r="45">
      <c r="A45" s="9" t="n"/>
      <c r="B45" s="9" t="n"/>
      <c r="C45" s="9" t="n"/>
      <c r="D45" s="9" t="n"/>
      <c r="E45" s="17" t="n"/>
      <c r="F45" s="17" t="n"/>
      <c r="G45" s="17" t="n"/>
      <c r="H45" s="17" t="n"/>
      <c r="I45" s="17" t="n"/>
      <c r="J45" s="17" t="n"/>
      <c r="K45" s="17" t="n"/>
      <c r="L45" s="17" t="n"/>
      <c r="M45" s="17" t="n"/>
      <c r="N45" s="17" t="n"/>
      <c r="O45" s="17" t="n"/>
      <c r="P45" s="17" t="n"/>
    </row>
    <row r="46">
      <c r="A46" s="9" t="n"/>
      <c r="B46" s="9" t="n"/>
      <c r="C46" s="9" t="n"/>
      <c r="D46" s="9" t="n"/>
      <c r="E46" s="17" t="n"/>
      <c r="F46" s="17" t="n"/>
      <c r="G46" s="17" t="n"/>
      <c r="H46" s="17" t="n"/>
      <c r="I46" s="17" t="n"/>
      <c r="J46" s="17" t="n"/>
      <c r="K46" s="17" t="n"/>
      <c r="L46" s="17" t="n"/>
      <c r="M46" s="17" t="n"/>
      <c r="N46" s="17" t="n"/>
      <c r="O46" s="17" t="n"/>
      <c r="P46" s="17" t="n"/>
    </row>
    <row r="47">
      <c r="A47" s="9" t="n"/>
      <c r="B47" s="9" t="n"/>
      <c r="C47" s="9" t="n"/>
      <c r="D47" s="9" t="n"/>
      <c r="E47" s="17" t="n"/>
      <c r="F47" s="17" t="n"/>
      <c r="G47" s="17" t="n"/>
      <c r="H47" s="17" t="n"/>
      <c r="I47" s="17" t="n"/>
      <c r="J47" s="17" t="n"/>
      <c r="K47" s="17" t="n"/>
      <c r="L47" s="17" t="n"/>
      <c r="M47" s="17" t="n"/>
      <c r="N47" s="17" t="n"/>
      <c r="O47" s="17" t="n"/>
      <c r="P47" s="17" t="n"/>
    </row>
    <row r="48">
      <c r="A48" s="9" t="n"/>
      <c r="B48" s="9" t="n"/>
      <c r="C48" s="9" t="n"/>
      <c r="D48" s="9" t="n"/>
      <c r="E48" s="17" t="n"/>
      <c r="F48" s="17" t="n"/>
      <c r="G48" s="17" t="n"/>
      <c r="H48" s="17" t="n"/>
      <c r="I48" s="17" t="n"/>
      <c r="J48" s="17" t="n"/>
      <c r="K48" s="17" t="n"/>
      <c r="L48" s="17" t="n"/>
      <c r="M48" s="17" t="n"/>
      <c r="N48" s="17" t="n"/>
      <c r="O48" s="17" t="n"/>
      <c r="P48" s="17" t="n"/>
    </row>
    <row r="49">
      <c r="A49" s="9" t="n"/>
      <c r="B49" s="9" t="n"/>
      <c r="C49" s="9" t="n"/>
      <c r="D49" s="9" t="n"/>
      <c r="E49" s="17" t="n"/>
      <c r="F49" s="17" t="n"/>
      <c r="G49" s="17" t="n"/>
      <c r="H49" s="17" t="n"/>
      <c r="I49" s="17" t="n"/>
      <c r="J49" s="17" t="n"/>
      <c r="K49" s="17" t="n"/>
      <c r="L49" s="17" t="n"/>
      <c r="M49" s="17" t="n"/>
      <c r="N49" s="17" t="n"/>
      <c r="O49" s="17" t="n"/>
      <c r="P49" s="17" t="n"/>
    </row>
    <row r="50">
      <c r="A50" s="9" t="n"/>
      <c r="B50" s="9" t="n"/>
      <c r="C50" s="9" t="n"/>
      <c r="D50" s="9" t="n"/>
      <c r="E50" s="17" t="n"/>
      <c r="F50" s="17" t="n"/>
      <c r="G50" s="17" t="n"/>
      <c r="H50" s="17" t="n"/>
      <c r="I50" s="17" t="n"/>
      <c r="J50" s="17" t="n"/>
      <c r="K50" s="17" t="n"/>
      <c r="L50" s="17" t="n"/>
      <c r="M50" s="17" t="n"/>
      <c r="N50" s="17" t="n"/>
      <c r="O50" s="17" t="n"/>
      <c r="P50" s="17" t="n"/>
    </row>
    <row r="51">
      <c r="A51" s="9" t="n"/>
      <c r="B51" s="9" t="n"/>
      <c r="C51" s="9" t="n"/>
      <c r="D51" s="9" t="n"/>
      <c r="E51" s="17" t="n"/>
      <c r="F51" s="17" t="n"/>
      <c r="G51" s="17" t="n"/>
      <c r="H51" s="17" t="n"/>
      <c r="I51" s="17" t="n"/>
      <c r="J51" s="17" t="n"/>
      <c r="K51" s="17" t="n"/>
      <c r="L51" s="17" t="n"/>
      <c r="M51" s="17" t="n"/>
      <c r="N51" s="17" t="n"/>
      <c r="O51" s="17" t="n"/>
      <c r="P51" s="17" t="n"/>
    </row>
    <row r="52">
      <c r="A52" s="9" t="n"/>
      <c r="B52" s="9" t="n"/>
      <c r="C52" s="9" t="n"/>
      <c r="D52" s="9" t="n"/>
      <c r="E52" s="17" t="n"/>
      <c r="F52" s="17" t="n"/>
      <c r="G52" s="17" t="n"/>
      <c r="H52" s="17" t="n"/>
      <c r="I52" s="17" t="n"/>
      <c r="J52" s="17" t="n"/>
      <c r="K52" s="17" t="n"/>
      <c r="L52" s="17" t="n"/>
      <c r="M52" s="17" t="n"/>
      <c r="N52" s="17" t="n"/>
      <c r="O52" s="17" t="n"/>
      <c r="P52" s="17" t="n"/>
    </row>
    <row r="53">
      <c r="A53" s="9" t="n"/>
      <c r="B53" s="9" t="n"/>
      <c r="C53" s="9" t="n"/>
      <c r="D53" s="9" t="n"/>
      <c r="E53" s="17" t="n"/>
      <c r="F53" s="17" t="n"/>
      <c r="G53" s="17" t="n"/>
      <c r="H53" s="17" t="n"/>
      <c r="I53" s="17" t="n"/>
      <c r="J53" s="17" t="n"/>
      <c r="K53" s="17" t="n"/>
      <c r="L53" s="17" t="n"/>
      <c r="M53" s="17" t="n"/>
      <c r="N53" s="17" t="n"/>
      <c r="O53" s="17" t="n"/>
      <c r="P53" s="17" t="n"/>
    </row>
    <row r="54">
      <c r="A54" s="9" t="n"/>
      <c r="B54" s="9" t="n"/>
      <c r="C54" s="9" t="n"/>
      <c r="D54" s="9" t="n"/>
      <c r="E54" s="17" t="n"/>
      <c r="F54" s="17" t="n"/>
      <c r="G54" s="17" t="n"/>
      <c r="H54" s="17" t="n"/>
      <c r="I54" s="17" t="n"/>
      <c r="J54" s="17" t="n"/>
      <c r="K54" s="17" t="n"/>
      <c r="L54" s="17" t="n"/>
      <c r="M54" s="17" t="n"/>
      <c r="N54" s="17" t="n"/>
      <c r="O54" s="17" t="n"/>
      <c r="P54" s="17" t="n"/>
    </row>
    <row r="55">
      <c r="A55" s="9" t="n"/>
      <c r="B55" s="9" t="n"/>
      <c r="C55" s="9" t="n"/>
      <c r="D55" s="9" t="n"/>
      <c r="E55" s="17" t="n"/>
      <c r="F55" s="17" t="n"/>
      <c r="G55" s="17" t="n"/>
      <c r="H55" s="17" t="n"/>
      <c r="I55" s="17" t="n"/>
      <c r="J55" s="17" t="n"/>
      <c r="K55" s="17" t="n"/>
      <c r="L55" s="17" t="n"/>
      <c r="M55" s="17" t="n"/>
      <c r="N55" s="17" t="n"/>
      <c r="O55" s="17" t="n"/>
      <c r="P55" s="17" t="n"/>
    </row>
    <row r="56">
      <c r="A56" s="9" t="n"/>
      <c r="B56" s="9" t="n"/>
      <c r="C56" s="9" t="n"/>
      <c r="D56" s="9" t="n"/>
      <c r="E56" s="17" t="n"/>
      <c r="F56" s="17" t="n"/>
      <c r="G56" s="17" t="n"/>
      <c r="H56" s="17" t="n"/>
      <c r="I56" s="17" t="n"/>
      <c r="J56" s="17" t="n"/>
      <c r="K56" s="17" t="n"/>
      <c r="L56" s="17" t="n"/>
      <c r="M56" s="17" t="n"/>
      <c r="N56" s="17" t="n"/>
      <c r="O56" s="17" t="n"/>
      <c r="P56" s="17" t="n"/>
    </row>
    <row r="57">
      <c r="A57" s="9" t="n"/>
      <c r="B57" s="9" t="n"/>
      <c r="C57" s="9" t="n"/>
      <c r="D57" s="9" t="n"/>
      <c r="E57" s="17" t="n"/>
      <c r="F57" s="17" t="n"/>
      <c r="G57" s="17" t="n"/>
      <c r="H57" s="17" t="n"/>
      <c r="I57" s="17" t="n"/>
      <c r="J57" s="17" t="n"/>
      <c r="K57" s="17" t="n"/>
      <c r="L57" s="17" t="n"/>
      <c r="M57" s="17" t="n"/>
      <c r="N57" s="17" t="n"/>
      <c r="O57" s="17" t="n"/>
      <c r="P57" s="17" t="n"/>
    </row>
    <row r="58">
      <c r="A58" s="9" t="n"/>
      <c r="B58" s="9" t="n"/>
      <c r="C58" s="9" t="n"/>
      <c r="D58" s="9" t="n"/>
      <c r="E58" s="17" t="n"/>
      <c r="F58" s="17" t="n"/>
      <c r="G58" s="17" t="n"/>
      <c r="H58" s="17" t="n"/>
      <c r="I58" s="17" t="n"/>
      <c r="J58" s="17" t="n"/>
      <c r="K58" s="17" t="n"/>
      <c r="L58" s="17" t="n"/>
      <c r="M58" s="17" t="n"/>
      <c r="N58" s="17" t="n"/>
      <c r="O58" s="17" t="n"/>
      <c r="P58" s="17" t="n"/>
    </row>
    <row r="59">
      <c r="A59" s="9" t="n"/>
      <c r="B59" s="9" t="n"/>
      <c r="C59" s="9" t="n"/>
      <c r="D59" s="9" t="n"/>
      <c r="E59" s="17" t="n"/>
      <c r="F59" s="17" t="n"/>
      <c r="G59" s="17" t="n"/>
      <c r="H59" s="17" t="n"/>
      <c r="I59" s="17" t="n"/>
      <c r="J59" s="17" t="n"/>
      <c r="K59" s="17" t="n"/>
      <c r="L59" s="17" t="n"/>
      <c r="M59" s="17" t="n"/>
      <c r="N59" s="17" t="n"/>
      <c r="O59" s="17" t="n"/>
      <c r="P59" s="17" t="n"/>
    </row>
    <row r="60">
      <c r="A60" s="9" t="n"/>
      <c r="B60" s="9" t="n"/>
      <c r="C60" s="9" t="n"/>
      <c r="D60" s="9" t="n"/>
      <c r="E60" s="17" t="n"/>
      <c r="F60" s="17" t="n"/>
      <c r="G60" s="17" t="n"/>
      <c r="H60" s="17" t="n"/>
      <c r="I60" s="17" t="n"/>
      <c r="J60" s="17" t="n"/>
      <c r="K60" s="17" t="n"/>
      <c r="L60" s="17" t="n"/>
      <c r="M60" s="17" t="n"/>
      <c r="N60" s="17" t="n"/>
      <c r="O60" s="17" t="n"/>
      <c r="P60" s="17" t="n"/>
    </row>
    <row r="61">
      <c r="A61" s="9" t="n"/>
      <c r="B61" s="9" t="n"/>
      <c r="C61" s="9" t="n"/>
      <c r="D61" s="9" t="n"/>
      <c r="E61" s="17" t="n"/>
      <c r="F61" s="17" t="n"/>
      <c r="G61" s="17" t="n"/>
      <c r="H61" s="17" t="n"/>
      <c r="I61" s="17" t="n"/>
      <c r="J61" s="17" t="n"/>
      <c r="K61" s="17" t="n"/>
      <c r="L61" s="17" t="n"/>
      <c r="M61" s="17" t="n"/>
      <c r="N61" s="17" t="n"/>
      <c r="O61" s="17" t="n"/>
      <c r="P61" s="17" t="n"/>
    </row>
    <row r="62">
      <c r="A62" s="9" t="n"/>
      <c r="B62" s="9" t="n"/>
      <c r="C62" s="9" t="n"/>
      <c r="D62" s="9" t="n"/>
      <c r="E62" s="17" t="n"/>
      <c r="F62" s="17" t="n"/>
      <c r="G62" s="17" t="n"/>
      <c r="H62" s="17" t="n"/>
      <c r="I62" s="17" t="n"/>
      <c r="J62" s="17" t="n"/>
      <c r="K62" s="17" t="n"/>
      <c r="L62" s="17" t="n"/>
      <c r="M62" s="17" t="n"/>
      <c r="N62" s="17" t="n"/>
      <c r="O62" s="17" t="n"/>
      <c r="P62" s="17" t="n"/>
    </row>
    <row r="63">
      <c r="A63" s="9" t="n"/>
      <c r="B63" s="9" t="n"/>
      <c r="C63" s="9" t="n"/>
      <c r="D63" s="9" t="n"/>
      <c r="E63" s="17" t="n"/>
      <c r="F63" s="17" t="n"/>
      <c r="G63" s="17" t="n"/>
      <c r="H63" s="17" t="n"/>
      <c r="I63" s="17" t="n"/>
      <c r="J63" s="17" t="n"/>
      <c r="K63" s="17" t="n"/>
      <c r="L63" s="17" t="n"/>
      <c r="M63" s="17" t="n"/>
      <c r="N63" s="17" t="n"/>
      <c r="O63" s="17" t="n"/>
      <c r="P63" s="17" t="n"/>
    </row>
    <row r="64">
      <c r="A64" s="9" t="n"/>
      <c r="B64" s="9" t="n"/>
      <c r="C64" s="9" t="n"/>
      <c r="D64" s="9" t="n"/>
      <c r="E64" s="17" t="n"/>
      <c r="F64" s="17" t="n"/>
      <c r="G64" s="17" t="n"/>
      <c r="H64" s="17" t="n"/>
      <c r="I64" s="17" t="n"/>
      <c r="J64" s="17" t="n"/>
      <c r="K64" s="17" t="n"/>
      <c r="L64" s="17" t="n"/>
      <c r="M64" s="17" t="n"/>
      <c r="N64" s="17" t="n"/>
      <c r="O64" s="17" t="n"/>
      <c r="P64" s="17" t="n"/>
    </row>
    <row r="65">
      <c r="A65" s="9" t="n"/>
      <c r="B65" s="9" t="n"/>
      <c r="C65" s="9" t="n"/>
      <c r="D65" s="9" t="n"/>
      <c r="E65" s="17" t="n"/>
      <c r="F65" s="17" t="n"/>
      <c r="G65" s="17" t="n"/>
      <c r="H65" s="17" t="n"/>
      <c r="I65" s="17" t="n"/>
      <c r="J65" s="17" t="n"/>
      <c r="K65" s="17" t="n"/>
      <c r="L65" s="17" t="n"/>
      <c r="M65" s="17" t="n"/>
      <c r="N65" s="17" t="n"/>
      <c r="O65" s="17" t="n"/>
      <c r="P65" s="17" t="n"/>
    </row>
    <row r="66">
      <c r="A66" s="9" t="n"/>
      <c r="B66" s="9" t="n"/>
      <c r="C66" s="9" t="n"/>
      <c r="D66" s="9" t="n"/>
      <c r="E66" s="17" t="n"/>
      <c r="F66" s="17" t="n"/>
      <c r="G66" s="17" t="n"/>
      <c r="H66" s="17" t="n"/>
      <c r="I66" s="17" t="n"/>
      <c r="J66" s="17" t="n"/>
      <c r="K66" s="17" t="n"/>
      <c r="L66" s="17" t="n"/>
      <c r="M66" s="17" t="n"/>
      <c r="N66" s="17" t="n"/>
      <c r="O66" s="17" t="n"/>
      <c r="P66" s="17" t="n"/>
    </row>
    <row r="67">
      <c r="A67" s="9" t="n"/>
      <c r="B67" s="9" t="n"/>
      <c r="C67" s="9" t="n"/>
      <c r="D67" s="9" t="n"/>
      <c r="E67" s="17" t="n"/>
      <c r="F67" s="17" t="n"/>
      <c r="G67" s="17" t="n"/>
      <c r="H67" s="17" t="n"/>
      <c r="I67" s="17" t="n"/>
      <c r="J67" s="17" t="n"/>
      <c r="K67" s="17" t="n"/>
      <c r="L67" s="17" t="n"/>
      <c r="M67" s="17" t="n"/>
      <c r="N67" s="17" t="n"/>
      <c r="O67" s="17" t="n"/>
      <c r="P67" s="17" t="n"/>
    </row>
    <row r="68">
      <c r="A68" s="9" t="n"/>
      <c r="B68" s="9" t="n"/>
      <c r="C68" s="9" t="n"/>
      <c r="D68" s="9" t="n"/>
      <c r="E68" s="17" t="n"/>
      <c r="F68" s="17" t="n"/>
      <c r="G68" s="17" t="n"/>
      <c r="H68" s="17" t="n"/>
      <c r="I68" s="17" t="n"/>
      <c r="J68" s="17" t="n"/>
      <c r="K68" s="17" t="n"/>
      <c r="L68" s="17" t="n"/>
      <c r="M68" s="17" t="n"/>
      <c r="N68" s="17" t="n"/>
      <c r="O68" s="17" t="n"/>
      <c r="P68" s="17" t="n"/>
    </row>
    <row r="69">
      <c r="A69" s="9" t="n"/>
      <c r="B69" s="9" t="n"/>
      <c r="C69" s="9" t="n"/>
      <c r="D69" s="9" t="n"/>
      <c r="E69" s="17" t="n"/>
      <c r="F69" s="17" t="n"/>
      <c r="G69" s="17" t="n"/>
      <c r="H69" s="17" t="n"/>
      <c r="I69" s="17" t="n"/>
      <c r="J69" s="17" t="n"/>
      <c r="K69" s="17" t="n"/>
      <c r="L69" s="17" t="n"/>
      <c r="M69" s="17" t="n"/>
      <c r="N69" s="17" t="n"/>
      <c r="O69" s="17" t="n"/>
      <c r="P69" s="17" t="n"/>
    </row>
    <row r="70">
      <c r="A70" s="9" t="n"/>
      <c r="B70" s="9" t="n"/>
      <c r="C70" s="9" t="n"/>
      <c r="D70" s="9" t="n"/>
      <c r="E70" s="17" t="n"/>
      <c r="F70" s="17" t="n"/>
      <c r="G70" s="17" t="n"/>
      <c r="H70" s="17" t="n"/>
      <c r="I70" s="17" t="n"/>
      <c r="J70" s="17" t="n"/>
      <c r="K70" s="17" t="n"/>
      <c r="L70" s="17" t="n"/>
      <c r="M70" s="17" t="n"/>
      <c r="N70" s="17" t="n"/>
      <c r="O70" s="17" t="n"/>
      <c r="P70" s="17" t="n"/>
    </row>
    <row r="71">
      <c r="A71" s="9" t="n"/>
      <c r="B71" s="9" t="n"/>
      <c r="C71" s="9" t="n"/>
      <c r="D71" s="9" t="n"/>
      <c r="E71" s="17" t="n"/>
      <c r="F71" s="17" t="n"/>
      <c r="G71" s="17" t="n"/>
      <c r="H71" s="17" t="n"/>
      <c r="I71" s="17" t="n"/>
      <c r="J71" s="17" t="n"/>
      <c r="K71" s="17" t="n"/>
      <c r="L71" s="17" t="n"/>
      <c r="M71" s="17" t="n"/>
      <c r="N71" s="17" t="n"/>
      <c r="O71" s="17" t="n"/>
      <c r="P71" s="17" t="n"/>
    </row>
    <row r="72">
      <c r="A72" s="9" t="n"/>
      <c r="B72" s="9" t="n"/>
      <c r="C72" s="9" t="n"/>
      <c r="D72" s="9" t="n"/>
      <c r="E72" s="17" t="n"/>
      <c r="F72" s="17" t="n"/>
      <c r="G72" s="17" t="n"/>
      <c r="H72" s="17" t="n"/>
      <c r="I72" s="17" t="n"/>
      <c r="J72" s="17" t="n"/>
      <c r="K72" s="17" t="n"/>
      <c r="L72" s="17" t="n"/>
      <c r="M72" s="17" t="n"/>
      <c r="N72" s="17" t="n"/>
      <c r="O72" s="17" t="n"/>
      <c r="P72" s="17" t="n"/>
    </row>
    <row r="73">
      <c r="A73" s="9" t="n"/>
      <c r="B73" s="9" t="n"/>
      <c r="C73" s="9" t="n"/>
      <c r="D73" s="9" t="n"/>
      <c r="E73" s="17" t="n"/>
      <c r="F73" s="17" t="n"/>
      <c r="G73" s="17" t="n"/>
      <c r="H73" s="17" t="n"/>
      <c r="I73" s="17" t="n"/>
      <c r="J73" s="17" t="n"/>
      <c r="K73" s="17" t="n"/>
      <c r="L73" s="17" t="n"/>
      <c r="M73" s="17" t="n"/>
      <c r="N73" s="17" t="n"/>
      <c r="O73" s="17" t="n"/>
      <c r="P73" s="17" t="n"/>
    </row>
    <row r="74">
      <c r="A74" s="9" t="n"/>
      <c r="B74" s="9" t="n"/>
      <c r="C74" s="9" t="n"/>
      <c r="D74" s="9" t="n"/>
      <c r="E74" s="17" t="n"/>
      <c r="F74" s="17" t="n"/>
      <c r="G74" s="17" t="n"/>
      <c r="H74" s="17" t="n"/>
      <c r="I74" s="17" t="n"/>
      <c r="J74" s="17" t="n"/>
      <c r="K74" s="17" t="n"/>
      <c r="L74" s="17" t="n"/>
      <c r="M74" s="17" t="n"/>
      <c r="N74" s="17" t="n"/>
      <c r="O74" s="17" t="n"/>
      <c r="P74" s="17" t="n"/>
    </row>
    <row r="75">
      <c r="A75" s="9" t="n"/>
      <c r="B75" s="9" t="n"/>
      <c r="C75" s="9" t="n"/>
      <c r="D75" s="9" t="n"/>
      <c r="E75" s="17" t="n"/>
      <c r="F75" s="17" t="n"/>
      <c r="G75" s="17" t="n"/>
      <c r="H75" s="17" t="n"/>
      <c r="I75" s="17" t="n"/>
      <c r="J75" s="17" t="n"/>
      <c r="K75" s="17" t="n"/>
      <c r="L75" s="17" t="n"/>
      <c r="M75" s="17" t="n"/>
      <c r="N75" s="17" t="n"/>
      <c r="O75" s="17" t="n"/>
      <c r="P75" s="17" t="n"/>
    </row>
    <row r="76">
      <c r="A76" s="9" t="n"/>
      <c r="B76" s="9" t="n"/>
      <c r="C76" s="9" t="n"/>
      <c r="D76" s="9" t="n"/>
      <c r="E76" s="17" t="n"/>
      <c r="F76" s="17" t="n"/>
      <c r="G76" s="17" t="n"/>
      <c r="H76" s="17" t="n"/>
      <c r="I76" s="17" t="n"/>
      <c r="J76" s="17" t="n"/>
      <c r="K76" s="17" t="n"/>
      <c r="L76" s="17" t="n"/>
      <c r="M76" s="17" t="n"/>
      <c r="N76" s="17" t="n"/>
      <c r="O76" s="17" t="n"/>
      <c r="P76" s="17" t="n"/>
    </row>
    <row r="77">
      <c r="A77" s="9" t="n"/>
      <c r="B77" s="9" t="n"/>
      <c r="C77" s="9" t="n"/>
      <c r="D77" s="9" t="n"/>
      <c r="E77" s="17" t="n"/>
      <c r="F77" s="17" t="n"/>
      <c r="G77" s="17" t="n"/>
      <c r="H77" s="17" t="n"/>
      <c r="I77" s="17" t="n"/>
      <c r="J77" s="17" t="n"/>
      <c r="K77" s="17" t="n"/>
      <c r="L77" s="17" t="n"/>
      <c r="M77" s="17" t="n"/>
      <c r="N77" s="17" t="n"/>
      <c r="O77" s="17" t="n"/>
      <c r="P77" s="17" t="n"/>
    </row>
    <row r="78">
      <c r="A78" s="9" t="n"/>
      <c r="B78" s="9" t="n"/>
      <c r="C78" s="9" t="n"/>
      <c r="D78" s="9" t="n"/>
      <c r="E78" s="17" t="n"/>
      <c r="F78" s="17" t="n"/>
      <c r="G78" s="17" t="n"/>
      <c r="H78" s="17" t="n"/>
      <c r="I78" s="17" t="n"/>
      <c r="J78" s="17" t="n"/>
      <c r="K78" s="17" t="n"/>
      <c r="L78" s="17" t="n"/>
      <c r="M78" s="17" t="n"/>
      <c r="N78" s="17" t="n"/>
      <c r="O78" s="17" t="n"/>
      <c r="P78" s="17" t="n"/>
    </row>
    <row r="79">
      <c r="A79" s="9" t="n"/>
      <c r="B79" s="9" t="n"/>
      <c r="C79" s="9" t="n"/>
      <c r="D79" s="9" t="n"/>
      <c r="E79" s="17" t="n"/>
      <c r="F79" s="17" t="n"/>
      <c r="G79" s="17" t="n"/>
      <c r="H79" s="17" t="n"/>
      <c r="I79" s="17" t="n"/>
      <c r="J79" s="17" t="n"/>
      <c r="K79" s="17" t="n"/>
      <c r="L79" s="17" t="n"/>
      <c r="M79" s="17" t="n"/>
      <c r="N79" s="17" t="n"/>
      <c r="O79" s="17" t="n"/>
      <c r="P79" s="17" t="n"/>
    </row>
    <row r="80">
      <c r="A80" s="9" t="n"/>
      <c r="B80" s="9" t="n"/>
      <c r="C80" s="9" t="n"/>
      <c r="D80" s="9" t="n"/>
      <c r="E80" s="17" t="n"/>
      <c r="F80" s="17" t="n"/>
      <c r="G80" s="17" t="n"/>
      <c r="H80" s="17" t="n"/>
      <c r="I80" s="17" t="n"/>
      <c r="J80" s="17" t="n"/>
      <c r="K80" s="17" t="n"/>
      <c r="L80" s="17" t="n"/>
      <c r="M80" s="17" t="n"/>
      <c r="N80" s="17" t="n"/>
      <c r="O80" s="17" t="n"/>
      <c r="P80" s="17" t="n"/>
    </row>
    <row r="81">
      <c r="A81" s="9" t="n"/>
      <c r="B81" s="9" t="n"/>
      <c r="C81" s="9" t="n"/>
      <c r="D81" s="9" t="n"/>
      <c r="E81" s="17" t="n"/>
      <c r="F81" s="17" t="n"/>
      <c r="G81" s="17" t="n"/>
      <c r="H81" s="17" t="n"/>
      <c r="I81" s="17" t="n"/>
      <c r="J81" s="17" t="n"/>
      <c r="K81" s="17" t="n"/>
      <c r="L81" s="17" t="n"/>
      <c r="M81" s="17" t="n"/>
      <c r="N81" s="17" t="n"/>
      <c r="O81" s="17" t="n"/>
      <c r="P81" s="17" t="n"/>
    </row>
    <row r="82">
      <c r="A82" s="9" t="n"/>
      <c r="B82" s="9" t="n"/>
      <c r="C82" s="9" t="n"/>
      <c r="D82" s="9" t="n"/>
      <c r="E82" s="17" t="n"/>
      <c r="F82" s="17" t="n"/>
      <c r="G82" s="17" t="n"/>
      <c r="H82" s="17" t="n"/>
      <c r="I82" s="17" t="n"/>
      <c r="J82" s="17" t="n"/>
      <c r="K82" s="17" t="n"/>
      <c r="L82" s="17" t="n"/>
      <c r="M82" s="17" t="n"/>
      <c r="N82" s="17" t="n"/>
      <c r="O82" s="17" t="n"/>
      <c r="P82" s="17" t="n"/>
    </row>
    <row r="83">
      <c r="A83" s="9" t="n"/>
      <c r="B83" s="9" t="n"/>
      <c r="C83" s="9" t="n"/>
      <c r="D83" s="9" t="n"/>
      <c r="E83" s="17" t="n"/>
      <c r="F83" s="17" t="n"/>
      <c r="G83" s="17" t="n"/>
      <c r="H83" s="17" t="n"/>
      <c r="I83" s="17" t="n"/>
      <c r="J83" s="17" t="n"/>
      <c r="K83" s="17" t="n"/>
      <c r="L83" s="17" t="n"/>
      <c r="M83" s="17" t="n"/>
      <c r="N83" s="17" t="n"/>
      <c r="O83" s="17" t="n"/>
      <c r="P83" s="17" t="n"/>
    </row>
    <row r="84">
      <c r="A84" s="9" t="n"/>
      <c r="B84" s="9" t="n"/>
      <c r="C84" s="9" t="n"/>
      <c r="D84" s="9" t="n"/>
      <c r="E84" s="17" t="n"/>
      <c r="F84" s="17" t="n"/>
      <c r="G84" s="17" t="n"/>
      <c r="H84" s="17" t="n"/>
      <c r="I84" s="17" t="n"/>
      <c r="J84" s="17" t="n"/>
      <c r="K84" s="17" t="n"/>
      <c r="L84" s="17" t="n"/>
      <c r="M84" s="17" t="n"/>
      <c r="N84" s="17" t="n"/>
      <c r="O84" s="17" t="n"/>
      <c r="P84" s="17" t="n"/>
    </row>
    <row r="85">
      <c r="A85" s="9" t="n"/>
      <c r="B85" s="9" t="n"/>
      <c r="C85" s="9" t="n"/>
      <c r="D85" s="9" t="n"/>
      <c r="E85" s="17" t="n"/>
      <c r="F85" s="17" t="n"/>
      <c r="G85" s="17" t="n"/>
      <c r="H85" s="17" t="n"/>
      <c r="I85" s="17" t="n"/>
      <c r="J85" s="17" t="n"/>
      <c r="K85" s="17" t="n"/>
      <c r="L85" s="17" t="n"/>
      <c r="M85" s="17" t="n"/>
      <c r="N85" s="17" t="n"/>
      <c r="O85" s="17" t="n"/>
      <c r="P85" s="17" t="n"/>
    </row>
    <row r="86">
      <c r="A86" s="9" t="n"/>
      <c r="B86" s="9" t="n"/>
      <c r="C86" s="9" t="n"/>
      <c r="D86" s="9" t="n"/>
      <c r="E86" s="17" t="n"/>
      <c r="F86" s="17" t="n"/>
      <c r="G86" s="17" t="n"/>
      <c r="H86" s="17" t="n"/>
      <c r="I86" s="17" t="n"/>
      <c r="J86" s="17" t="n"/>
      <c r="K86" s="17" t="n"/>
      <c r="L86" s="17" t="n"/>
      <c r="M86" s="17" t="n"/>
      <c r="N86" s="17" t="n"/>
      <c r="O86" s="17" t="n"/>
      <c r="P86" s="17" t="n"/>
    </row>
    <row r="87">
      <c r="A87" s="9" t="n"/>
      <c r="B87" s="9" t="n"/>
      <c r="C87" s="9" t="n"/>
      <c r="D87" s="9" t="n"/>
      <c r="E87" s="17" t="n"/>
      <c r="F87" s="17" t="n"/>
      <c r="G87" s="17" t="n"/>
      <c r="H87" s="17" t="n"/>
      <c r="I87" s="17" t="n"/>
      <c r="J87" s="17" t="n"/>
      <c r="K87" s="17" t="n"/>
      <c r="L87" s="17" t="n"/>
      <c r="M87" s="17" t="n"/>
      <c r="N87" s="17" t="n"/>
      <c r="O87" s="17" t="n"/>
      <c r="P87" s="17" t="n"/>
    </row>
    <row r="88">
      <c r="A88" s="9" t="n"/>
      <c r="B88" s="9" t="n"/>
      <c r="C88" s="9" t="n"/>
      <c r="D88" s="9" t="n"/>
      <c r="E88" s="17" t="n"/>
      <c r="F88" s="17" t="n"/>
      <c r="G88" s="17" t="n"/>
      <c r="H88" s="17" t="n"/>
      <c r="I88" s="17" t="n"/>
      <c r="J88" s="17" t="n"/>
      <c r="K88" s="17" t="n"/>
      <c r="L88" s="17" t="n"/>
      <c r="M88" s="17" t="n"/>
      <c r="N88" s="17" t="n"/>
      <c r="O88" s="17" t="n"/>
      <c r="P88" s="17" t="n"/>
    </row>
    <row r="89">
      <c r="A89" s="9" t="n"/>
      <c r="B89" s="9" t="n"/>
      <c r="C89" s="9" t="n"/>
      <c r="D89" s="9" t="n"/>
      <c r="E89" s="17" t="n"/>
      <c r="F89" s="17" t="n"/>
      <c r="G89" s="17" t="n"/>
      <c r="H89" s="17" t="n"/>
      <c r="I89" s="17" t="n"/>
      <c r="J89" s="17" t="n"/>
      <c r="K89" s="17" t="n"/>
      <c r="L89" s="17" t="n"/>
      <c r="M89" s="17" t="n"/>
      <c r="N89" s="17" t="n"/>
      <c r="O89" s="17" t="n"/>
      <c r="P89" s="17" t="n"/>
    </row>
    <row r="90">
      <c r="A90" s="9" t="n"/>
      <c r="B90" s="9" t="n"/>
      <c r="C90" s="9" t="n"/>
      <c r="D90" s="9" t="n"/>
      <c r="E90" s="17" t="n"/>
      <c r="F90" s="17" t="n"/>
      <c r="G90" s="17" t="n"/>
      <c r="H90" s="17" t="n"/>
      <c r="I90" s="17" t="n"/>
      <c r="J90" s="17" t="n"/>
      <c r="K90" s="17" t="n"/>
      <c r="L90" s="17" t="n"/>
      <c r="M90" s="17" t="n"/>
      <c r="N90" s="17" t="n"/>
      <c r="O90" s="17" t="n"/>
      <c r="P90" s="17" t="n"/>
    </row>
    <row r="91">
      <c r="A91" s="9" t="n"/>
      <c r="B91" s="9" t="n"/>
      <c r="C91" s="9" t="n"/>
      <c r="D91" s="9" t="n"/>
      <c r="E91" s="17" t="n"/>
      <c r="F91" s="17" t="n"/>
      <c r="G91" s="17" t="n"/>
      <c r="H91" s="17" t="n"/>
      <c r="I91" s="17" t="n"/>
      <c r="J91" s="17" t="n"/>
      <c r="K91" s="17" t="n"/>
      <c r="L91" s="17" t="n"/>
      <c r="M91" s="17" t="n"/>
      <c r="N91" s="17" t="n"/>
      <c r="O91" s="17" t="n"/>
      <c r="P91" s="17" t="n"/>
    </row>
    <row r="92">
      <c r="A92" s="9" t="n"/>
      <c r="B92" s="9" t="n"/>
      <c r="C92" s="9" t="n"/>
      <c r="D92" s="9" t="n"/>
      <c r="E92" s="17" t="n"/>
      <c r="F92" s="17" t="n"/>
      <c r="G92" s="17" t="n"/>
      <c r="H92" s="17" t="n"/>
      <c r="I92" s="17" t="n"/>
      <c r="J92" s="17" t="n"/>
      <c r="K92" s="17" t="n"/>
      <c r="L92" s="17" t="n"/>
      <c r="M92" s="17" t="n"/>
      <c r="N92" s="17" t="n"/>
      <c r="O92" s="17" t="n"/>
      <c r="P92" s="17" t="n"/>
    </row>
    <row r="93">
      <c r="A93" s="9" t="n"/>
      <c r="B93" s="9" t="n"/>
      <c r="C93" s="9" t="n"/>
      <c r="D93" s="9" t="n"/>
      <c r="E93" s="17" t="n"/>
      <c r="F93" s="17" t="n"/>
      <c r="G93" s="17" t="n"/>
      <c r="H93" s="17" t="n"/>
      <c r="I93" s="17" t="n"/>
      <c r="J93" s="17" t="n"/>
      <c r="K93" s="17" t="n"/>
      <c r="L93" s="17" t="n"/>
      <c r="M93" s="17" t="n"/>
      <c r="N93" s="17" t="n"/>
      <c r="O93" s="17" t="n"/>
      <c r="P93" s="17" t="n"/>
    </row>
    <row r="94">
      <c r="A94" s="9" t="n"/>
      <c r="B94" s="9" t="n"/>
      <c r="C94" s="9" t="n"/>
      <c r="D94" s="9" t="n"/>
      <c r="E94" s="17" t="n"/>
      <c r="F94" s="17" t="n"/>
      <c r="G94" s="17" t="n"/>
      <c r="H94" s="17" t="n"/>
      <c r="I94" s="17" t="n"/>
      <c r="J94" s="17" t="n"/>
      <c r="K94" s="17" t="n"/>
      <c r="L94" s="17" t="n"/>
      <c r="M94" s="17" t="n"/>
      <c r="N94" s="17" t="n"/>
      <c r="O94" s="17" t="n"/>
      <c r="P94" s="17" t="n"/>
    </row>
    <row r="95">
      <c r="A95" s="9" t="n"/>
      <c r="B95" s="9" t="n"/>
      <c r="C95" s="9" t="n"/>
      <c r="D95" s="9" t="n"/>
      <c r="E95" s="17" t="n"/>
      <c r="F95" s="17" t="n"/>
      <c r="G95" s="17" t="n"/>
      <c r="H95" s="17" t="n"/>
      <c r="I95" s="17" t="n"/>
      <c r="J95" s="17" t="n"/>
      <c r="K95" s="17" t="n"/>
      <c r="L95" s="17" t="n"/>
      <c r="M95" s="17" t="n"/>
      <c r="N95" s="17" t="n"/>
      <c r="O95" s="17" t="n"/>
      <c r="P95" s="17" t="n"/>
    </row>
    <row r="96">
      <c r="A96" s="9" t="n"/>
      <c r="B96" s="9" t="n"/>
      <c r="C96" s="9" t="n"/>
      <c r="D96" s="9" t="n"/>
      <c r="E96" s="17" t="n"/>
      <c r="F96" s="17" t="n"/>
      <c r="G96" s="17" t="n"/>
      <c r="H96" s="17" t="n"/>
      <c r="I96" s="17" t="n"/>
      <c r="J96" s="17" t="n"/>
      <c r="K96" s="17" t="n"/>
      <c r="L96" s="17" t="n"/>
      <c r="M96" s="17" t="n"/>
      <c r="N96" s="17" t="n"/>
      <c r="O96" s="17" t="n"/>
      <c r="P96" s="17" t="n"/>
    </row>
    <row r="97">
      <c r="A97" s="9" t="n"/>
      <c r="B97" s="9" t="n"/>
      <c r="C97" s="9" t="n"/>
      <c r="D97" s="9" t="n"/>
      <c r="E97" s="17" t="n"/>
      <c r="F97" s="17" t="n"/>
      <c r="G97" s="17" t="n"/>
      <c r="H97" s="17" t="n"/>
      <c r="I97" s="17" t="n"/>
      <c r="J97" s="17" t="n"/>
      <c r="K97" s="17" t="n"/>
      <c r="L97" s="17" t="n"/>
      <c r="M97" s="17" t="n"/>
      <c r="N97" s="17" t="n"/>
      <c r="O97" s="17" t="n"/>
      <c r="P97" s="17" t="n"/>
    </row>
    <row r="98">
      <c r="A98" s="9" t="n"/>
      <c r="B98" s="9" t="n"/>
      <c r="C98" s="9" t="n"/>
      <c r="D98" s="9" t="n"/>
      <c r="E98" s="17" t="n"/>
      <c r="F98" s="17" t="n"/>
      <c r="G98" s="17" t="n"/>
      <c r="H98" s="17" t="n"/>
      <c r="I98" s="17" t="n"/>
      <c r="J98" s="17" t="n"/>
      <c r="K98" s="17" t="n"/>
      <c r="L98" s="17" t="n"/>
      <c r="M98" s="17" t="n"/>
      <c r="N98" s="17" t="n"/>
      <c r="O98" s="17" t="n"/>
      <c r="P98" s="17" t="n"/>
    </row>
    <row r="99">
      <c r="A99" s="9" t="n"/>
      <c r="B99" s="9" t="n"/>
      <c r="C99" s="9" t="n"/>
      <c r="D99" s="9" t="n"/>
      <c r="E99" s="17" t="n"/>
      <c r="F99" s="17" t="n"/>
      <c r="G99" s="17" t="n"/>
      <c r="H99" s="17" t="n"/>
      <c r="I99" s="17" t="n"/>
      <c r="J99" s="17" t="n"/>
      <c r="K99" s="17" t="n"/>
      <c r="L99" s="17" t="n"/>
      <c r="M99" s="17" t="n"/>
      <c r="N99" s="17" t="n"/>
      <c r="O99" s="17" t="n"/>
      <c r="P99" s="17" t="n"/>
    </row>
    <row r="100">
      <c r="A100" s="9" t="n"/>
      <c r="B100" s="9" t="n"/>
      <c r="C100" s="9" t="n"/>
      <c r="D100" s="9" t="n"/>
      <c r="E100" s="17" t="n"/>
      <c r="F100" s="17" t="n"/>
      <c r="G100" s="17" t="n"/>
      <c r="H100" s="17" t="n"/>
      <c r="I100" s="17" t="n"/>
      <c r="J100" s="17" t="n"/>
      <c r="K100" s="17" t="n"/>
      <c r="L100" s="17" t="n"/>
      <c r="M100" s="17" t="n"/>
      <c r="N100" s="17" t="n"/>
      <c r="O100" s="17" t="n"/>
      <c r="P100" s="17" t="n"/>
    </row>
    <row r="101">
      <c r="A101" s="9" t="n"/>
      <c r="B101" s="9" t="n"/>
      <c r="C101" s="9" t="n"/>
      <c r="D101" s="9" t="n"/>
      <c r="E101" s="17" t="n"/>
      <c r="F101" s="17" t="n"/>
      <c r="G101" s="17" t="n"/>
      <c r="H101" s="17" t="n"/>
      <c r="I101" s="17" t="n"/>
      <c r="J101" s="17" t="n"/>
      <c r="K101" s="17" t="n"/>
      <c r="L101" s="17" t="n"/>
      <c r="M101" s="17" t="n"/>
      <c r="N101" s="17" t="n"/>
      <c r="O101" s="17" t="n"/>
      <c r="P101" s="17" t="n"/>
    </row>
    <row r="102">
      <c r="A102" s="9" t="n"/>
      <c r="B102" s="9" t="n"/>
      <c r="C102" s="9" t="n"/>
      <c r="D102" s="9" t="n"/>
      <c r="E102" s="17" t="n"/>
      <c r="F102" s="17" t="n"/>
      <c r="G102" s="17" t="n"/>
      <c r="H102" s="17" t="n"/>
      <c r="I102" s="17" t="n"/>
      <c r="J102" s="17" t="n"/>
      <c r="K102" s="17" t="n"/>
      <c r="L102" s="17" t="n"/>
      <c r="M102" s="17" t="n"/>
      <c r="N102" s="17" t="n"/>
      <c r="O102" s="17" t="n"/>
      <c r="P102" s="17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dataValidations count="2">
    <dataValidation sqref="C3:C102" showDropDown="0" showInputMessage="0" showErrorMessage="1" allowBlank="1" type="list">
      <formula1>=RoleList</formula1>
    </dataValidation>
    <dataValidation sqref="D3:D102" showDropDown="0" showInputMessage="0" showErrorMessage="1" allowBlank="1" type="list">
      <formula1>"Confirmed,Tentative"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05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6" customWidth="1" min="2" max="2"/>
  </cols>
  <sheetData>
    <row r="1">
      <c r="A1" s="5" t="inlineStr">
        <is>
          <t>Capacity vs booked, by role and week</t>
        </is>
      </c>
    </row>
    <row r="2">
      <c r="A2" s="11" t="inlineStr">
        <is>
          <t>Role or team</t>
        </is>
      </c>
      <c r="B2" s="11" t="inlineStr">
        <is>
          <t>Measure</t>
        </is>
      </c>
      <c r="C2" s="12">
        <f>StartWeek+0</f>
        <v/>
      </c>
      <c r="D2" s="12">
        <f>StartWeek+7</f>
        <v/>
      </c>
      <c r="E2" s="12">
        <f>StartWeek+14</f>
        <v/>
      </c>
      <c r="F2" s="12">
        <f>StartWeek+21</f>
        <v/>
      </c>
      <c r="G2" s="12">
        <f>StartWeek+28</f>
        <v/>
      </c>
      <c r="H2" s="12">
        <f>StartWeek+35</f>
        <v/>
      </c>
      <c r="I2" s="12">
        <f>StartWeek+42</f>
        <v/>
      </c>
      <c r="J2" s="12">
        <f>StartWeek+49</f>
        <v/>
      </c>
      <c r="K2" s="12">
        <f>StartWeek+56</f>
        <v/>
      </c>
      <c r="L2" s="12">
        <f>StartWeek+63</f>
        <v/>
      </c>
      <c r="M2" s="12">
        <f>StartWeek+70</f>
        <v/>
      </c>
      <c r="N2" s="12">
        <f>StartWeek+77</f>
        <v/>
      </c>
    </row>
    <row r="3">
      <c r="A3" s="2">
        <f>IF(Settings!$A$11="","",Settings!$A$11)</f>
        <v/>
      </c>
      <c r="B3" t="inlineStr">
        <is>
          <t>Capacity</t>
        </is>
      </c>
      <c r="C3" s="18">
        <f>IF($A$3="","",SUMIFS(Team!H$3:H$62,Team!$B$3:$B$62,$A$3))</f>
        <v/>
      </c>
      <c r="D3" s="18">
        <f>IF($A$3="","",SUMIFS(Team!I$3:I$62,Team!$B$3:$B$62,$A$3))</f>
        <v/>
      </c>
      <c r="E3" s="18">
        <f>IF($A$3="","",SUMIFS(Team!J$3:J$62,Team!$B$3:$B$62,$A$3))</f>
        <v/>
      </c>
      <c r="F3" s="18">
        <f>IF($A$3="","",SUMIFS(Team!K$3:K$62,Team!$B$3:$B$62,$A$3))</f>
        <v/>
      </c>
      <c r="G3" s="18">
        <f>IF($A$3="","",SUMIFS(Team!L$3:L$62,Team!$B$3:$B$62,$A$3))</f>
        <v/>
      </c>
      <c r="H3" s="18">
        <f>IF($A$3="","",SUMIFS(Team!M$3:M$62,Team!$B$3:$B$62,$A$3))</f>
        <v/>
      </c>
      <c r="I3" s="18">
        <f>IF($A$3="","",SUMIFS(Team!N$3:N$62,Team!$B$3:$B$62,$A$3))</f>
        <v/>
      </c>
      <c r="J3" s="18">
        <f>IF($A$3="","",SUMIFS(Team!O$3:O$62,Team!$B$3:$B$62,$A$3))</f>
        <v/>
      </c>
      <c r="K3" s="18">
        <f>IF($A$3="","",SUMIFS(Team!P$3:P$62,Team!$B$3:$B$62,$A$3))</f>
        <v/>
      </c>
      <c r="L3" s="18">
        <f>IF($A$3="","",SUMIFS(Team!Q$3:Q$62,Team!$B$3:$B$62,$A$3))</f>
        <v/>
      </c>
      <c r="M3" s="18">
        <f>IF($A$3="","",SUMIFS(Team!R$3:R$62,Team!$B$3:$B$62,$A$3))</f>
        <v/>
      </c>
      <c r="N3" s="18">
        <f>IF($A$3="","",SUMIFS(Team!S$3:S$62,Team!$B$3:$B$62,$A$3))</f>
        <v/>
      </c>
    </row>
    <row r="4">
      <c r="B4" t="inlineStr">
        <is>
          <t>Confirmed</t>
        </is>
      </c>
      <c r="C4" s="18">
        <f>IF($A$3="","",SUMIFS(Work!E$3:E$102,Work!$C$3:$C$102,$A$3,Work!$D$3:$D$102,"Confirmed"))</f>
        <v/>
      </c>
      <c r="D4" s="18">
        <f>IF($A$3="","",SUMIFS(Work!F$3:F$102,Work!$C$3:$C$102,$A$3,Work!$D$3:$D$102,"Confirmed"))</f>
        <v/>
      </c>
      <c r="E4" s="18">
        <f>IF($A$3="","",SUMIFS(Work!G$3:G$102,Work!$C$3:$C$102,$A$3,Work!$D$3:$D$102,"Confirmed"))</f>
        <v/>
      </c>
      <c r="F4" s="18">
        <f>IF($A$3="","",SUMIFS(Work!H$3:H$102,Work!$C$3:$C$102,$A$3,Work!$D$3:$D$102,"Confirmed"))</f>
        <v/>
      </c>
      <c r="G4" s="18">
        <f>IF($A$3="","",SUMIFS(Work!I$3:I$102,Work!$C$3:$C$102,$A$3,Work!$D$3:$D$102,"Confirmed"))</f>
        <v/>
      </c>
      <c r="H4" s="18">
        <f>IF($A$3="","",SUMIFS(Work!J$3:J$102,Work!$C$3:$C$102,$A$3,Work!$D$3:$D$102,"Confirmed"))</f>
        <v/>
      </c>
      <c r="I4" s="18">
        <f>IF($A$3="","",SUMIFS(Work!K$3:K$102,Work!$C$3:$C$102,$A$3,Work!$D$3:$D$102,"Confirmed"))</f>
        <v/>
      </c>
      <c r="J4" s="18">
        <f>IF($A$3="","",SUMIFS(Work!L$3:L$102,Work!$C$3:$C$102,$A$3,Work!$D$3:$D$102,"Confirmed"))</f>
        <v/>
      </c>
      <c r="K4" s="18">
        <f>IF($A$3="","",SUMIFS(Work!M$3:M$102,Work!$C$3:$C$102,$A$3,Work!$D$3:$D$102,"Confirmed"))</f>
        <v/>
      </c>
      <c r="L4" s="18">
        <f>IF($A$3="","",SUMIFS(Work!N$3:N$102,Work!$C$3:$C$102,$A$3,Work!$D$3:$D$102,"Confirmed"))</f>
        <v/>
      </c>
      <c r="M4" s="18">
        <f>IF($A$3="","",SUMIFS(Work!O$3:O$102,Work!$C$3:$C$102,$A$3,Work!$D$3:$D$102,"Confirmed"))</f>
        <v/>
      </c>
      <c r="N4" s="18">
        <f>IF($A$3="","",SUMIFS(Work!P$3:P$102,Work!$C$3:$C$102,$A$3,Work!$D$3:$D$102,"Confirmed"))</f>
        <v/>
      </c>
    </row>
    <row r="5">
      <c r="B5" t="inlineStr">
        <is>
          <t>Tentative</t>
        </is>
      </c>
      <c r="C5" s="18">
        <f>IF($A$3="","",SUMIFS(Work!E$3:E$102,Work!$C$3:$C$102,$A$3,Work!$D$3:$D$102,"Tentative"))</f>
        <v/>
      </c>
      <c r="D5" s="18">
        <f>IF($A$3="","",SUMIFS(Work!F$3:F$102,Work!$C$3:$C$102,$A$3,Work!$D$3:$D$102,"Tentative"))</f>
        <v/>
      </c>
      <c r="E5" s="18">
        <f>IF($A$3="","",SUMIFS(Work!G$3:G$102,Work!$C$3:$C$102,$A$3,Work!$D$3:$D$102,"Tentative"))</f>
        <v/>
      </c>
      <c r="F5" s="18">
        <f>IF($A$3="","",SUMIFS(Work!H$3:H$102,Work!$C$3:$C$102,$A$3,Work!$D$3:$D$102,"Tentative"))</f>
        <v/>
      </c>
      <c r="G5" s="18">
        <f>IF($A$3="","",SUMIFS(Work!I$3:I$102,Work!$C$3:$C$102,$A$3,Work!$D$3:$D$102,"Tentative"))</f>
        <v/>
      </c>
      <c r="H5" s="18">
        <f>IF($A$3="","",SUMIFS(Work!J$3:J$102,Work!$C$3:$C$102,$A$3,Work!$D$3:$D$102,"Tentative"))</f>
        <v/>
      </c>
      <c r="I5" s="18">
        <f>IF($A$3="","",SUMIFS(Work!K$3:K$102,Work!$C$3:$C$102,$A$3,Work!$D$3:$D$102,"Tentative"))</f>
        <v/>
      </c>
      <c r="J5" s="18">
        <f>IF($A$3="","",SUMIFS(Work!L$3:L$102,Work!$C$3:$C$102,$A$3,Work!$D$3:$D$102,"Tentative"))</f>
        <v/>
      </c>
      <c r="K5" s="18">
        <f>IF($A$3="","",SUMIFS(Work!M$3:M$102,Work!$C$3:$C$102,$A$3,Work!$D$3:$D$102,"Tentative"))</f>
        <v/>
      </c>
      <c r="L5" s="18">
        <f>IF($A$3="","",SUMIFS(Work!N$3:N$102,Work!$C$3:$C$102,$A$3,Work!$D$3:$D$102,"Tentative"))</f>
        <v/>
      </c>
      <c r="M5" s="18">
        <f>IF($A$3="","",SUMIFS(Work!O$3:O$102,Work!$C$3:$C$102,$A$3,Work!$D$3:$D$102,"Tentative"))</f>
        <v/>
      </c>
      <c r="N5" s="18">
        <f>IF($A$3="","",SUMIFS(Work!P$3:P$102,Work!$C$3:$C$102,$A$3,Work!$D$3:$D$102,"Tentative"))</f>
        <v/>
      </c>
    </row>
    <row r="6">
      <c r="B6" t="inlineStr">
        <is>
          <t>Free</t>
        </is>
      </c>
      <c r="C6" s="18">
        <f>IF($A$3="","",C3-C4-C5)</f>
        <v/>
      </c>
      <c r="D6" s="18">
        <f>IF($A$3="","",D3-D4-D5)</f>
        <v/>
      </c>
      <c r="E6" s="18">
        <f>IF($A$3="","",E3-E4-E5)</f>
        <v/>
      </c>
      <c r="F6" s="18">
        <f>IF($A$3="","",F3-F4-F5)</f>
        <v/>
      </c>
      <c r="G6" s="18">
        <f>IF($A$3="","",G3-G4-G5)</f>
        <v/>
      </c>
      <c r="H6" s="18">
        <f>IF($A$3="","",H3-H4-H5)</f>
        <v/>
      </c>
      <c r="I6" s="18">
        <f>IF($A$3="","",I3-I4-I5)</f>
        <v/>
      </c>
      <c r="J6" s="18">
        <f>IF($A$3="","",J3-J4-J5)</f>
        <v/>
      </c>
      <c r="K6" s="18">
        <f>IF($A$3="","",K3-K4-K5)</f>
        <v/>
      </c>
      <c r="L6" s="18">
        <f>IF($A$3="","",L3-L4-L5)</f>
        <v/>
      </c>
      <c r="M6" s="18">
        <f>IF($A$3="","",M3-M4-M5)</f>
        <v/>
      </c>
      <c r="N6" s="18">
        <f>IF($A$3="","",N3-N4-N5)</f>
        <v/>
      </c>
    </row>
    <row r="7">
      <c r="B7" t="inlineStr">
        <is>
          <t>% booked (confirmed only)</t>
        </is>
      </c>
      <c r="C7" s="19">
        <f>IF($A$3="","",IF(C3=0,"",C4/C3))</f>
        <v/>
      </c>
      <c r="D7" s="19">
        <f>IF($A$3="","",IF(D3=0,"",D4/D3))</f>
        <v/>
      </c>
      <c r="E7" s="19">
        <f>IF($A$3="","",IF(E3=0,"",E4/E3))</f>
        <v/>
      </c>
      <c r="F7" s="19">
        <f>IF($A$3="","",IF(F3=0,"",F4/F3))</f>
        <v/>
      </c>
      <c r="G7" s="19">
        <f>IF($A$3="","",IF(G3=0,"",G4/G3))</f>
        <v/>
      </c>
      <c r="H7" s="19">
        <f>IF($A$3="","",IF(H3=0,"",H4/H3))</f>
        <v/>
      </c>
      <c r="I7" s="19">
        <f>IF($A$3="","",IF(I3=0,"",I4/I3))</f>
        <v/>
      </c>
      <c r="J7" s="19">
        <f>IF($A$3="","",IF(J3=0,"",J4/J3))</f>
        <v/>
      </c>
      <c r="K7" s="19">
        <f>IF($A$3="","",IF(K3=0,"",K4/K3))</f>
        <v/>
      </c>
      <c r="L7" s="19">
        <f>IF($A$3="","",IF(L3=0,"",L4/L3))</f>
        <v/>
      </c>
      <c r="M7" s="19">
        <f>IF($A$3="","",IF(M3=0,"",M4/M3))</f>
        <v/>
      </c>
      <c r="N7" s="19">
        <f>IF($A$3="","",IF(N3=0,"",N4/N3))</f>
        <v/>
      </c>
    </row>
    <row r="8">
      <c r="B8" t="inlineStr">
        <is>
          <t>% booked incl. tentative</t>
        </is>
      </c>
      <c r="C8" s="19">
        <f>IF($A$3="","",IF(C3=0,"",(C4+C5)/C3))</f>
        <v/>
      </c>
      <c r="D8" s="19">
        <f>IF($A$3="","",IF(D3=0,"",(D4+D5)/D3))</f>
        <v/>
      </c>
      <c r="E8" s="19">
        <f>IF($A$3="","",IF(E3=0,"",(E4+E5)/E3))</f>
        <v/>
      </c>
      <c r="F8" s="19">
        <f>IF($A$3="","",IF(F3=0,"",(F4+F5)/F3))</f>
        <v/>
      </c>
      <c r="G8" s="19">
        <f>IF($A$3="","",IF(G3=0,"",(G4+G5)/G3))</f>
        <v/>
      </c>
      <c r="H8" s="19">
        <f>IF($A$3="","",IF(H3=0,"",(H4+H5)/H3))</f>
        <v/>
      </c>
      <c r="I8" s="19">
        <f>IF($A$3="","",IF(I3=0,"",(I4+I5)/I3))</f>
        <v/>
      </c>
      <c r="J8" s="19">
        <f>IF($A$3="","",IF(J3=0,"",(J4+J5)/J3))</f>
        <v/>
      </c>
      <c r="K8" s="19">
        <f>IF($A$3="","",IF(K3=0,"",(K4+K5)/K3))</f>
        <v/>
      </c>
      <c r="L8" s="19">
        <f>IF($A$3="","",IF(L3=0,"",(L4+L5)/L3))</f>
        <v/>
      </c>
      <c r="M8" s="19">
        <f>IF($A$3="","",IF(M3=0,"",(M4+M5)/M3))</f>
        <v/>
      </c>
      <c r="N8" s="19">
        <f>IF($A$3="","",IF(N3=0,"",(N4+N5)/N3))</f>
        <v/>
      </c>
    </row>
    <row r="9">
      <c r="B9" t="inlineStr">
        <is>
          <t>Status</t>
        </is>
      </c>
      <c r="C9">
        <f>IF(C8="","",IF(C8&gt;OverAbove,"Over",IF(C8&gt;NearAbove,"Near capacity",IF(C8&lt;UnderBelow,"Bench risk","OK"))))</f>
        <v/>
      </c>
      <c r="D9">
        <f>IF(D8="","",IF(D8&gt;OverAbove,"Over",IF(D8&gt;NearAbove,"Near capacity",IF(D8&lt;UnderBelow,"Bench risk","OK"))))</f>
        <v/>
      </c>
      <c r="E9">
        <f>IF(E8="","",IF(E8&gt;OverAbove,"Over",IF(E8&gt;NearAbove,"Near capacity",IF(E8&lt;UnderBelow,"Bench risk","OK"))))</f>
        <v/>
      </c>
      <c r="F9">
        <f>IF(F8="","",IF(F8&gt;OverAbove,"Over",IF(F8&gt;NearAbove,"Near capacity",IF(F8&lt;UnderBelow,"Bench risk","OK"))))</f>
        <v/>
      </c>
      <c r="G9">
        <f>IF(G8="","",IF(G8&gt;OverAbove,"Over",IF(G8&gt;NearAbove,"Near capacity",IF(G8&lt;UnderBelow,"Bench risk","OK"))))</f>
        <v/>
      </c>
      <c r="H9">
        <f>IF(H8="","",IF(H8&gt;OverAbove,"Over",IF(H8&gt;NearAbove,"Near capacity",IF(H8&lt;UnderBelow,"Bench risk","OK"))))</f>
        <v/>
      </c>
      <c r="I9">
        <f>IF(I8="","",IF(I8&gt;OverAbove,"Over",IF(I8&gt;NearAbove,"Near capacity",IF(I8&lt;UnderBelow,"Bench risk","OK"))))</f>
        <v/>
      </c>
      <c r="J9">
        <f>IF(J8="","",IF(J8&gt;OverAbove,"Over",IF(J8&gt;NearAbove,"Near capacity",IF(J8&lt;UnderBelow,"Bench risk","OK"))))</f>
        <v/>
      </c>
      <c r="K9">
        <f>IF(K8="","",IF(K8&gt;OverAbove,"Over",IF(K8&gt;NearAbove,"Near capacity",IF(K8&lt;UnderBelow,"Bench risk","OK"))))</f>
        <v/>
      </c>
      <c r="L9">
        <f>IF(L8="","",IF(L8&gt;OverAbove,"Over",IF(L8&gt;NearAbove,"Near capacity",IF(L8&lt;UnderBelow,"Bench risk","OK"))))</f>
        <v/>
      </c>
      <c r="M9">
        <f>IF(M8="","",IF(M8&gt;OverAbove,"Over",IF(M8&gt;NearAbove,"Near capacity",IF(M8&lt;UnderBelow,"Bench risk","OK"))))</f>
        <v/>
      </c>
      <c r="N9">
        <f>IF(N8="","",IF(N8&gt;OverAbove,"Over",IF(N8&gt;NearAbove,"Near capacity",IF(N8&lt;UnderBelow,"Bench risk","OK"))))</f>
        <v/>
      </c>
    </row>
    <row r="10"/>
    <row r="11">
      <c r="A11" s="2">
        <f>IF(Settings!$A$12="","",Settings!$A$12)</f>
        <v/>
      </c>
      <c r="B11" t="inlineStr">
        <is>
          <t>Capacity</t>
        </is>
      </c>
      <c r="C11" s="18">
        <f>IF($A$11="","",SUMIFS(Team!H$3:H$62,Team!$B$3:$B$62,$A$11))</f>
        <v/>
      </c>
      <c r="D11" s="18">
        <f>IF($A$11="","",SUMIFS(Team!I$3:I$62,Team!$B$3:$B$62,$A$11))</f>
        <v/>
      </c>
      <c r="E11" s="18">
        <f>IF($A$11="","",SUMIFS(Team!J$3:J$62,Team!$B$3:$B$62,$A$11))</f>
        <v/>
      </c>
      <c r="F11" s="18">
        <f>IF($A$11="","",SUMIFS(Team!K$3:K$62,Team!$B$3:$B$62,$A$11))</f>
        <v/>
      </c>
      <c r="G11" s="18">
        <f>IF($A$11="","",SUMIFS(Team!L$3:L$62,Team!$B$3:$B$62,$A$11))</f>
        <v/>
      </c>
      <c r="H11" s="18">
        <f>IF($A$11="","",SUMIFS(Team!M$3:M$62,Team!$B$3:$B$62,$A$11))</f>
        <v/>
      </c>
      <c r="I11" s="18">
        <f>IF($A$11="","",SUMIFS(Team!N$3:N$62,Team!$B$3:$B$62,$A$11))</f>
        <v/>
      </c>
      <c r="J11" s="18">
        <f>IF($A$11="","",SUMIFS(Team!O$3:O$62,Team!$B$3:$B$62,$A$11))</f>
        <v/>
      </c>
      <c r="K11" s="18">
        <f>IF($A$11="","",SUMIFS(Team!P$3:P$62,Team!$B$3:$B$62,$A$11))</f>
        <v/>
      </c>
      <c r="L11" s="18">
        <f>IF($A$11="","",SUMIFS(Team!Q$3:Q$62,Team!$B$3:$B$62,$A$11))</f>
        <v/>
      </c>
      <c r="M11" s="18">
        <f>IF($A$11="","",SUMIFS(Team!R$3:R$62,Team!$B$3:$B$62,$A$11))</f>
        <v/>
      </c>
      <c r="N11" s="18">
        <f>IF($A$11="","",SUMIFS(Team!S$3:S$62,Team!$B$3:$B$62,$A$11))</f>
        <v/>
      </c>
    </row>
    <row r="12">
      <c r="B12" t="inlineStr">
        <is>
          <t>Confirmed</t>
        </is>
      </c>
      <c r="C12" s="18">
        <f>IF($A$11="","",SUMIFS(Work!E$3:E$102,Work!$C$3:$C$102,$A$11,Work!$D$3:$D$102,"Confirmed"))</f>
        <v/>
      </c>
      <c r="D12" s="18">
        <f>IF($A$11="","",SUMIFS(Work!F$3:F$102,Work!$C$3:$C$102,$A$11,Work!$D$3:$D$102,"Confirmed"))</f>
        <v/>
      </c>
      <c r="E12" s="18">
        <f>IF($A$11="","",SUMIFS(Work!G$3:G$102,Work!$C$3:$C$102,$A$11,Work!$D$3:$D$102,"Confirmed"))</f>
        <v/>
      </c>
      <c r="F12" s="18">
        <f>IF($A$11="","",SUMIFS(Work!H$3:H$102,Work!$C$3:$C$102,$A$11,Work!$D$3:$D$102,"Confirmed"))</f>
        <v/>
      </c>
      <c r="G12" s="18">
        <f>IF($A$11="","",SUMIFS(Work!I$3:I$102,Work!$C$3:$C$102,$A$11,Work!$D$3:$D$102,"Confirmed"))</f>
        <v/>
      </c>
      <c r="H12" s="18">
        <f>IF($A$11="","",SUMIFS(Work!J$3:J$102,Work!$C$3:$C$102,$A$11,Work!$D$3:$D$102,"Confirmed"))</f>
        <v/>
      </c>
      <c r="I12" s="18">
        <f>IF($A$11="","",SUMIFS(Work!K$3:K$102,Work!$C$3:$C$102,$A$11,Work!$D$3:$D$102,"Confirmed"))</f>
        <v/>
      </c>
      <c r="J12" s="18">
        <f>IF($A$11="","",SUMIFS(Work!L$3:L$102,Work!$C$3:$C$102,$A$11,Work!$D$3:$D$102,"Confirmed"))</f>
        <v/>
      </c>
      <c r="K12" s="18">
        <f>IF($A$11="","",SUMIFS(Work!M$3:M$102,Work!$C$3:$C$102,$A$11,Work!$D$3:$D$102,"Confirmed"))</f>
        <v/>
      </c>
      <c r="L12" s="18">
        <f>IF($A$11="","",SUMIFS(Work!N$3:N$102,Work!$C$3:$C$102,$A$11,Work!$D$3:$D$102,"Confirmed"))</f>
        <v/>
      </c>
      <c r="M12" s="18">
        <f>IF($A$11="","",SUMIFS(Work!O$3:O$102,Work!$C$3:$C$102,$A$11,Work!$D$3:$D$102,"Confirmed"))</f>
        <v/>
      </c>
      <c r="N12" s="18">
        <f>IF($A$11="","",SUMIFS(Work!P$3:P$102,Work!$C$3:$C$102,$A$11,Work!$D$3:$D$102,"Confirmed"))</f>
        <v/>
      </c>
    </row>
    <row r="13">
      <c r="B13" t="inlineStr">
        <is>
          <t>Tentative</t>
        </is>
      </c>
      <c r="C13" s="18">
        <f>IF($A$11="","",SUMIFS(Work!E$3:E$102,Work!$C$3:$C$102,$A$11,Work!$D$3:$D$102,"Tentative"))</f>
        <v/>
      </c>
      <c r="D13" s="18">
        <f>IF($A$11="","",SUMIFS(Work!F$3:F$102,Work!$C$3:$C$102,$A$11,Work!$D$3:$D$102,"Tentative"))</f>
        <v/>
      </c>
      <c r="E13" s="18">
        <f>IF($A$11="","",SUMIFS(Work!G$3:G$102,Work!$C$3:$C$102,$A$11,Work!$D$3:$D$102,"Tentative"))</f>
        <v/>
      </c>
      <c r="F13" s="18">
        <f>IF($A$11="","",SUMIFS(Work!H$3:H$102,Work!$C$3:$C$102,$A$11,Work!$D$3:$D$102,"Tentative"))</f>
        <v/>
      </c>
      <c r="G13" s="18">
        <f>IF($A$11="","",SUMIFS(Work!I$3:I$102,Work!$C$3:$C$102,$A$11,Work!$D$3:$D$102,"Tentative"))</f>
        <v/>
      </c>
      <c r="H13" s="18">
        <f>IF($A$11="","",SUMIFS(Work!J$3:J$102,Work!$C$3:$C$102,$A$11,Work!$D$3:$D$102,"Tentative"))</f>
        <v/>
      </c>
      <c r="I13" s="18">
        <f>IF($A$11="","",SUMIFS(Work!K$3:K$102,Work!$C$3:$C$102,$A$11,Work!$D$3:$D$102,"Tentative"))</f>
        <v/>
      </c>
      <c r="J13" s="18">
        <f>IF($A$11="","",SUMIFS(Work!L$3:L$102,Work!$C$3:$C$102,$A$11,Work!$D$3:$D$102,"Tentative"))</f>
        <v/>
      </c>
      <c r="K13" s="18">
        <f>IF($A$11="","",SUMIFS(Work!M$3:M$102,Work!$C$3:$C$102,$A$11,Work!$D$3:$D$102,"Tentative"))</f>
        <v/>
      </c>
      <c r="L13" s="18">
        <f>IF($A$11="","",SUMIFS(Work!N$3:N$102,Work!$C$3:$C$102,$A$11,Work!$D$3:$D$102,"Tentative"))</f>
        <v/>
      </c>
      <c r="M13" s="18">
        <f>IF($A$11="","",SUMIFS(Work!O$3:O$102,Work!$C$3:$C$102,$A$11,Work!$D$3:$D$102,"Tentative"))</f>
        <v/>
      </c>
      <c r="N13" s="18">
        <f>IF($A$11="","",SUMIFS(Work!P$3:P$102,Work!$C$3:$C$102,$A$11,Work!$D$3:$D$102,"Tentative"))</f>
        <v/>
      </c>
    </row>
    <row r="14">
      <c r="B14" t="inlineStr">
        <is>
          <t>Free</t>
        </is>
      </c>
      <c r="C14" s="18">
        <f>IF($A$11="","",C11-C12-C13)</f>
        <v/>
      </c>
      <c r="D14" s="18">
        <f>IF($A$11="","",D11-D12-D13)</f>
        <v/>
      </c>
      <c r="E14" s="18">
        <f>IF($A$11="","",E11-E12-E13)</f>
        <v/>
      </c>
      <c r="F14" s="18">
        <f>IF($A$11="","",F11-F12-F13)</f>
        <v/>
      </c>
      <c r="G14" s="18">
        <f>IF($A$11="","",G11-G12-G13)</f>
        <v/>
      </c>
      <c r="H14" s="18">
        <f>IF($A$11="","",H11-H12-H13)</f>
        <v/>
      </c>
      <c r="I14" s="18">
        <f>IF($A$11="","",I11-I12-I13)</f>
        <v/>
      </c>
      <c r="J14" s="18">
        <f>IF($A$11="","",J11-J12-J13)</f>
        <v/>
      </c>
      <c r="K14" s="18">
        <f>IF($A$11="","",K11-K12-K13)</f>
        <v/>
      </c>
      <c r="L14" s="18">
        <f>IF($A$11="","",L11-L12-L13)</f>
        <v/>
      </c>
      <c r="M14" s="18">
        <f>IF($A$11="","",M11-M12-M13)</f>
        <v/>
      </c>
      <c r="N14" s="18">
        <f>IF($A$11="","",N11-N12-N13)</f>
        <v/>
      </c>
    </row>
    <row r="15">
      <c r="B15" t="inlineStr">
        <is>
          <t>% booked (confirmed only)</t>
        </is>
      </c>
      <c r="C15" s="19">
        <f>IF($A$11="","",IF(C11=0,"",C12/C11))</f>
        <v/>
      </c>
      <c r="D15" s="19">
        <f>IF($A$11="","",IF(D11=0,"",D12/D11))</f>
        <v/>
      </c>
      <c r="E15" s="19">
        <f>IF($A$11="","",IF(E11=0,"",E12/E11))</f>
        <v/>
      </c>
      <c r="F15" s="19">
        <f>IF($A$11="","",IF(F11=0,"",F12/F11))</f>
        <v/>
      </c>
      <c r="G15" s="19">
        <f>IF($A$11="","",IF(G11=0,"",G12/G11))</f>
        <v/>
      </c>
      <c r="H15" s="19">
        <f>IF($A$11="","",IF(H11=0,"",H12/H11))</f>
        <v/>
      </c>
      <c r="I15" s="19">
        <f>IF($A$11="","",IF(I11=0,"",I12/I11))</f>
        <v/>
      </c>
      <c r="J15" s="19">
        <f>IF($A$11="","",IF(J11=0,"",J12/J11))</f>
        <v/>
      </c>
      <c r="K15" s="19">
        <f>IF($A$11="","",IF(K11=0,"",K12/K11))</f>
        <v/>
      </c>
      <c r="L15" s="19">
        <f>IF($A$11="","",IF(L11=0,"",L12/L11))</f>
        <v/>
      </c>
      <c r="M15" s="19">
        <f>IF($A$11="","",IF(M11=0,"",M12/M11))</f>
        <v/>
      </c>
      <c r="N15" s="19">
        <f>IF($A$11="","",IF(N11=0,"",N12/N11))</f>
        <v/>
      </c>
    </row>
    <row r="16">
      <c r="B16" t="inlineStr">
        <is>
          <t>% booked incl. tentative</t>
        </is>
      </c>
      <c r="C16" s="19">
        <f>IF($A$11="","",IF(C11=0,"",(C12+C13)/C11))</f>
        <v/>
      </c>
      <c r="D16" s="19">
        <f>IF($A$11="","",IF(D11=0,"",(D12+D13)/D11))</f>
        <v/>
      </c>
      <c r="E16" s="19">
        <f>IF($A$11="","",IF(E11=0,"",(E12+E13)/E11))</f>
        <v/>
      </c>
      <c r="F16" s="19">
        <f>IF($A$11="","",IF(F11=0,"",(F12+F13)/F11))</f>
        <v/>
      </c>
      <c r="G16" s="19">
        <f>IF($A$11="","",IF(G11=0,"",(G12+G13)/G11))</f>
        <v/>
      </c>
      <c r="H16" s="19">
        <f>IF($A$11="","",IF(H11=0,"",(H12+H13)/H11))</f>
        <v/>
      </c>
      <c r="I16" s="19">
        <f>IF($A$11="","",IF(I11=0,"",(I12+I13)/I11))</f>
        <v/>
      </c>
      <c r="J16" s="19">
        <f>IF($A$11="","",IF(J11=0,"",(J12+J13)/J11))</f>
        <v/>
      </c>
      <c r="K16" s="19">
        <f>IF($A$11="","",IF(K11=0,"",(K12+K13)/K11))</f>
        <v/>
      </c>
      <c r="L16" s="19">
        <f>IF($A$11="","",IF(L11=0,"",(L12+L13)/L11))</f>
        <v/>
      </c>
      <c r="M16" s="19">
        <f>IF($A$11="","",IF(M11=0,"",(M12+M13)/M11))</f>
        <v/>
      </c>
      <c r="N16" s="19">
        <f>IF($A$11="","",IF(N11=0,"",(N12+N13)/N11))</f>
        <v/>
      </c>
    </row>
    <row r="17">
      <c r="B17" t="inlineStr">
        <is>
          <t>Status</t>
        </is>
      </c>
      <c r="C17">
        <f>IF(C16="","",IF(C16&gt;OverAbove,"Over",IF(C16&gt;NearAbove,"Near capacity",IF(C16&lt;UnderBelow,"Bench risk","OK"))))</f>
        <v/>
      </c>
      <c r="D17">
        <f>IF(D16="","",IF(D16&gt;OverAbove,"Over",IF(D16&gt;NearAbove,"Near capacity",IF(D16&lt;UnderBelow,"Bench risk","OK"))))</f>
        <v/>
      </c>
      <c r="E17">
        <f>IF(E16="","",IF(E16&gt;OverAbove,"Over",IF(E16&gt;NearAbove,"Near capacity",IF(E16&lt;UnderBelow,"Bench risk","OK"))))</f>
        <v/>
      </c>
      <c r="F17">
        <f>IF(F16="","",IF(F16&gt;OverAbove,"Over",IF(F16&gt;NearAbove,"Near capacity",IF(F16&lt;UnderBelow,"Bench risk","OK"))))</f>
        <v/>
      </c>
      <c r="G17">
        <f>IF(G16="","",IF(G16&gt;OverAbove,"Over",IF(G16&gt;NearAbove,"Near capacity",IF(G16&lt;UnderBelow,"Bench risk","OK"))))</f>
        <v/>
      </c>
      <c r="H17">
        <f>IF(H16="","",IF(H16&gt;OverAbove,"Over",IF(H16&gt;NearAbove,"Near capacity",IF(H16&lt;UnderBelow,"Bench risk","OK"))))</f>
        <v/>
      </c>
      <c r="I17">
        <f>IF(I16="","",IF(I16&gt;OverAbove,"Over",IF(I16&gt;NearAbove,"Near capacity",IF(I16&lt;UnderBelow,"Bench risk","OK"))))</f>
        <v/>
      </c>
      <c r="J17">
        <f>IF(J16="","",IF(J16&gt;OverAbove,"Over",IF(J16&gt;NearAbove,"Near capacity",IF(J16&lt;UnderBelow,"Bench risk","OK"))))</f>
        <v/>
      </c>
      <c r="K17">
        <f>IF(K16="","",IF(K16&gt;OverAbove,"Over",IF(K16&gt;NearAbove,"Near capacity",IF(K16&lt;UnderBelow,"Bench risk","OK"))))</f>
        <v/>
      </c>
      <c r="L17">
        <f>IF(L16="","",IF(L16&gt;OverAbove,"Over",IF(L16&gt;NearAbove,"Near capacity",IF(L16&lt;UnderBelow,"Bench risk","OK"))))</f>
        <v/>
      </c>
      <c r="M17">
        <f>IF(M16="","",IF(M16&gt;OverAbove,"Over",IF(M16&gt;NearAbove,"Near capacity",IF(M16&lt;UnderBelow,"Bench risk","OK"))))</f>
        <v/>
      </c>
      <c r="N17">
        <f>IF(N16="","",IF(N16&gt;OverAbove,"Over",IF(N16&gt;NearAbove,"Near capacity",IF(N16&lt;UnderBelow,"Bench risk","OK"))))</f>
        <v/>
      </c>
    </row>
    <row r="18"/>
    <row r="19">
      <c r="A19" s="2">
        <f>IF(Settings!$A$13="","",Settings!$A$13)</f>
        <v/>
      </c>
      <c r="B19" t="inlineStr">
        <is>
          <t>Capacity</t>
        </is>
      </c>
      <c r="C19" s="18">
        <f>IF($A$19="","",SUMIFS(Team!H$3:H$62,Team!$B$3:$B$62,$A$19))</f>
        <v/>
      </c>
      <c r="D19" s="18">
        <f>IF($A$19="","",SUMIFS(Team!I$3:I$62,Team!$B$3:$B$62,$A$19))</f>
        <v/>
      </c>
      <c r="E19" s="18">
        <f>IF($A$19="","",SUMIFS(Team!J$3:J$62,Team!$B$3:$B$62,$A$19))</f>
        <v/>
      </c>
      <c r="F19" s="18">
        <f>IF($A$19="","",SUMIFS(Team!K$3:K$62,Team!$B$3:$B$62,$A$19))</f>
        <v/>
      </c>
      <c r="G19" s="18">
        <f>IF($A$19="","",SUMIFS(Team!L$3:L$62,Team!$B$3:$B$62,$A$19))</f>
        <v/>
      </c>
      <c r="H19" s="18">
        <f>IF($A$19="","",SUMIFS(Team!M$3:M$62,Team!$B$3:$B$62,$A$19))</f>
        <v/>
      </c>
      <c r="I19" s="18">
        <f>IF($A$19="","",SUMIFS(Team!N$3:N$62,Team!$B$3:$B$62,$A$19))</f>
        <v/>
      </c>
      <c r="J19" s="18">
        <f>IF($A$19="","",SUMIFS(Team!O$3:O$62,Team!$B$3:$B$62,$A$19))</f>
        <v/>
      </c>
      <c r="K19" s="18">
        <f>IF($A$19="","",SUMIFS(Team!P$3:P$62,Team!$B$3:$B$62,$A$19))</f>
        <v/>
      </c>
      <c r="L19" s="18">
        <f>IF($A$19="","",SUMIFS(Team!Q$3:Q$62,Team!$B$3:$B$62,$A$19))</f>
        <v/>
      </c>
      <c r="M19" s="18">
        <f>IF($A$19="","",SUMIFS(Team!R$3:R$62,Team!$B$3:$B$62,$A$19))</f>
        <v/>
      </c>
      <c r="N19" s="18">
        <f>IF($A$19="","",SUMIFS(Team!S$3:S$62,Team!$B$3:$B$62,$A$19))</f>
        <v/>
      </c>
    </row>
    <row r="20">
      <c r="B20" t="inlineStr">
        <is>
          <t>Confirmed</t>
        </is>
      </c>
      <c r="C20" s="18">
        <f>IF($A$19="","",SUMIFS(Work!E$3:E$102,Work!$C$3:$C$102,$A$19,Work!$D$3:$D$102,"Confirmed"))</f>
        <v/>
      </c>
      <c r="D20" s="18">
        <f>IF($A$19="","",SUMIFS(Work!F$3:F$102,Work!$C$3:$C$102,$A$19,Work!$D$3:$D$102,"Confirmed"))</f>
        <v/>
      </c>
      <c r="E20" s="18">
        <f>IF($A$19="","",SUMIFS(Work!G$3:G$102,Work!$C$3:$C$102,$A$19,Work!$D$3:$D$102,"Confirmed"))</f>
        <v/>
      </c>
      <c r="F20" s="18">
        <f>IF($A$19="","",SUMIFS(Work!H$3:H$102,Work!$C$3:$C$102,$A$19,Work!$D$3:$D$102,"Confirmed"))</f>
        <v/>
      </c>
      <c r="G20" s="18">
        <f>IF($A$19="","",SUMIFS(Work!I$3:I$102,Work!$C$3:$C$102,$A$19,Work!$D$3:$D$102,"Confirmed"))</f>
        <v/>
      </c>
      <c r="H20" s="18">
        <f>IF($A$19="","",SUMIFS(Work!J$3:J$102,Work!$C$3:$C$102,$A$19,Work!$D$3:$D$102,"Confirmed"))</f>
        <v/>
      </c>
      <c r="I20" s="18">
        <f>IF($A$19="","",SUMIFS(Work!K$3:K$102,Work!$C$3:$C$102,$A$19,Work!$D$3:$D$102,"Confirmed"))</f>
        <v/>
      </c>
      <c r="J20" s="18">
        <f>IF($A$19="","",SUMIFS(Work!L$3:L$102,Work!$C$3:$C$102,$A$19,Work!$D$3:$D$102,"Confirmed"))</f>
        <v/>
      </c>
      <c r="K20" s="18">
        <f>IF($A$19="","",SUMIFS(Work!M$3:M$102,Work!$C$3:$C$102,$A$19,Work!$D$3:$D$102,"Confirmed"))</f>
        <v/>
      </c>
      <c r="L20" s="18">
        <f>IF($A$19="","",SUMIFS(Work!N$3:N$102,Work!$C$3:$C$102,$A$19,Work!$D$3:$D$102,"Confirmed"))</f>
        <v/>
      </c>
      <c r="M20" s="18">
        <f>IF($A$19="","",SUMIFS(Work!O$3:O$102,Work!$C$3:$C$102,$A$19,Work!$D$3:$D$102,"Confirmed"))</f>
        <v/>
      </c>
      <c r="N20" s="18">
        <f>IF($A$19="","",SUMIFS(Work!P$3:P$102,Work!$C$3:$C$102,$A$19,Work!$D$3:$D$102,"Confirmed"))</f>
        <v/>
      </c>
    </row>
    <row r="21">
      <c r="B21" t="inlineStr">
        <is>
          <t>Tentative</t>
        </is>
      </c>
      <c r="C21" s="18">
        <f>IF($A$19="","",SUMIFS(Work!E$3:E$102,Work!$C$3:$C$102,$A$19,Work!$D$3:$D$102,"Tentative"))</f>
        <v/>
      </c>
      <c r="D21" s="18">
        <f>IF($A$19="","",SUMIFS(Work!F$3:F$102,Work!$C$3:$C$102,$A$19,Work!$D$3:$D$102,"Tentative"))</f>
        <v/>
      </c>
      <c r="E21" s="18">
        <f>IF($A$19="","",SUMIFS(Work!G$3:G$102,Work!$C$3:$C$102,$A$19,Work!$D$3:$D$102,"Tentative"))</f>
        <v/>
      </c>
      <c r="F21" s="18">
        <f>IF($A$19="","",SUMIFS(Work!H$3:H$102,Work!$C$3:$C$102,$A$19,Work!$D$3:$D$102,"Tentative"))</f>
        <v/>
      </c>
      <c r="G21" s="18">
        <f>IF($A$19="","",SUMIFS(Work!I$3:I$102,Work!$C$3:$C$102,$A$19,Work!$D$3:$D$102,"Tentative"))</f>
        <v/>
      </c>
      <c r="H21" s="18">
        <f>IF($A$19="","",SUMIFS(Work!J$3:J$102,Work!$C$3:$C$102,$A$19,Work!$D$3:$D$102,"Tentative"))</f>
        <v/>
      </c>
      <c r="I21" s="18">
        <f>IF($A$19="","",SUMIFS(Work!K$3:K$102,Work!$C$3:$C$102,$A$19,Work!$D$3:$D$102,"Tentative"))</f>
        <v/>
      </c>
      <c r="J21" s="18">
        <f>IF($A$19="","",SUMIFS(Work!L$3:L$102,Work!$C$3:$C$102,$A$19,Work!$D$3:$D$102,"Tentative"))</f>
        <v/>
      </c>
      <c r="K21" s="18">
        <f>IF($A$19="","",SUMIFS(Work!M$3:M$102,Work!$C$3:$C$102,$A$19,Work!$D$3:$D$102,"Tentative"))</f>
        <v/>
      </c>
      <c r="L21" s="18">
        <f>IF($A$19="","",SUMIFS(Work!N$3:N$102,Work!$C$3:$C$102,$A$19,Work!$D$3:$D$102,"Tentative"))</f>
        <v/>
      </c>
      <c r="M21" s="18">
        <f>IF($A$19="","",SUMIFS(Work!O$3:O$102,Work!$C$3:$C$102,$A$19,Work!$D$3:$D$102,"Tentative"))</f>
        <v/>
      </c>
      <c r="N21" s="18">
        <f>IF($A$19="","",SUMIFS(Work!P$3:P$102,Work!$C$3:$C$102,$A$19,Work!$D$3:$D$102,"Tentative"))</f>
        <v/>
      </c>
    </row>
    <row r="22">
      <c r="B22" t="inlineStr">
        <is>
          <t>Free</t>
        </is>
      </c>
      <c r="C22" s="18">
        <f>IF($A$19="","",C19-C20-C21)</f>
        <v/>
      </c>
      <c r="D22" s="18">
        <f>IF($A$19="","",D19-D20-D21)</f>
        <v/>
      </c>
      <c r="E22" s="18">
        <f>IF($A$19="","",E19-E20-E21)</f>
        <v/>
      </c>
      <c r="F22" s="18">
        <f>IF($A$19="","",F19-F20-F21)</f>
        <v/>
      </c>
      <c r="G22" s="18">
        <f>IF($A$19="","",G19-G20-G21)</f>
        <v/>
      </c>
      <c r="H22" s="18">
        <f>IF($A$19="","",H19-H20-H21)</f>
        <v/>
      </c>
      <c r="I22" s="18">
        <f>IF($A$19="","",I19-I20-I21)</f>
        <v/>
      </c>
      <c r="J22" s="18">
        <f>IF($A$19="","",J19-J20-J21)</f>
        <v/>
      </c>
      <c r="K22" s="18">
        <f>IF($A$19="","",K19-K20-K21)</f>
        <v/>
      </c>
      <c r="L22" s="18">
        <f>IF($A$19="","",L19-L20-L21)</f>
        <v/>
      </c>
      <c r="M22" s="18">
        <f>IF($A$19="","",M19-M20-M21)</f>
        <v/>
      </c>
      <c r="N22" s="18">
        <f>IF($A$19="","",N19-N20-N21)</f>
        <v/>
      </c>
    </row>
    <row r="23">
      <c r="B23" t="inlineStr">
        <is>
          <t>% booked (confirmed only)</t>
        </is>
      </c>
      <c r="C23" s="19">
        <f>IF($A$19="","",IF(C19=0,"",C20/C19))</f>
        <v/>
      </c>
      <c r="D23" s="19">
        <f>IF($A$19="","",IF(D19=0,"",D20/D19))</f>
        <v/>
      </c>
      <c r="E23" s="19">
        <f>IF($A$19="","",IF(E19=0,"",E20/E19))</f>
        <v/>
      </c>
      <c r="F23" s="19">
        <f>IF($A$19="","",IF(F19=0,"",F20/F19))</f>
        <v/>
      </c>
      <c r="G23" s="19">
        <f>IF($A$19="","",IF(G19=0,"",G20/G19))</f>
        <v/>
      </c>
      <c r="H23" s="19">
        <f>IF($A$19="","",IF(H19=0,"",H20/H19))</f>
        <v/>
      </c>
      <c r="I23" s="19">
        <f>IF($A$19="","",IF(I19=0,"",I20/I19))</f>
        <v/>
      </c>
      <c r="J23" s="19">
        <f>IF($A$19="","",IF(J19=0,"",J20/J19))</f>
        <v/>
      </c>
      <c r="K23" s="19">
        <f>IF($A$19="","",IF(K19=0,"",K20/K19))</f>
        <v/>
      </c>
      <c r="L23" s="19">
        <f>IF($A$19="","",IF(L19=0,"",L20/L19))</f>
        <v/>
      </c>
      <c r="M23" s="19">
        <f>IF($A$19="","",IF(M19=0,"",M20/M19))</f>
        <v/>
      </c>
      <c r="N23" s="19">
        <f>IF($A$19="","",IF(N19=0,"",N20/N19))</f>
        <v/>
      </c>
    </row>
    <row r="24">
      <c r="B24" t="inlineStr">
        <is>
          <t>% booked incl. tentative</t>
        </is>
      </c>
      <c r="C24" s="19">
        <f>IF($A$19="","",IF(C19=0,"",(C20+C21)/C19))</f>
        <v/>
      </c>
      <c r="D24" s="19">
        <f>IF($A$19="","",IF(D19=0,"",(D20+D21)/D19))</f>
        <v/>
      </c>
      <c r="E24" s="19">
        <f>IF($A$19="","",IF(E19=0,"",(E20+E21)/E19))</f>
        <v/>
      </c>
      <c r="F24" s="19">
        <f>IF($A$19="","",IF(F19=0,"",(F20+F21)/F19))</f>
        <v/>
      </c>
      <c r="G24" s="19">
        <f>IF($A$19="","",IF(G19=0,"",(G20+G21)/G19))</f>
        <v/>
      </c>
      <c r="H24" s="19">
        <f>IF($A$19="","",IF(H19=0,"",(H20+H21)/H19))</f>
        <v/>
      </c>
      <c r="I24" s="19">
        <f>IF($A$19="","",IF(I19=0,"",(I20+I21)/I19))</f>
        <v/>
      </c>
      <c r="J24" s="19">
        <f>IF($A$19="","",IF(J19=0,"",(J20+J21)/J19))</f>
        <v/>
      </c>
      <c r="K24" s="19">
        <f>IF($A$19="","",IF(K19=0,"",(K20+K21)/K19))</f>
        <v/>
      </c>
      <c r="L24" s="19">
        <f>IF($A$19="","",IF(L19=0,"",(L20+L21)/L19))</f>
        <v/>
      </c>
      <c r="M24" s="19">
        <f>IF($A$19="","",IF(M19=0,"",(M20+M21)/M19))</f>
        <v/>
      </c>
      <c r="N24" s="19">
        <f>IF($A$19="","",IF(N19=0,"",(N20+N21)/N19))</f>
        <v/>
      </c>
    </row>
    <row r="25">
      <c r="B25" t="inlineStr">
        <is>
          <t>Status</t>
        </is>
      </c>
      <c r="C25">
        <f>IF(C24="","",IF(C24&gt;OverAbove,"Over",IF(C24&gt;NearAbove,"Near capacity",IF(C24&lt;UnderBelow,"Bench risk","OK"))))</f>
        <v/>
      </c>
      <c r="D25">
        <f>IF(D24="","",IF(D24&gt;OverAbove,"Over",IF(D24&gt;NearAbove,"Near capacity",IF(D24&lt;UnderBelow,"Bench risk","OK"))))</f>
        <v/>
      </c>
      <c r="E25">
        <f>IF(E24="","",IF(E24&gt;OverAbove,"Over",IF(E24&gt;NearAbove,"Near capacity",IF(E24&lt;UnderBelow,"Bench risk","OK"))))</f>
        <v/>
      </c>
      <c r="F25">
        <f>IF(F24="","",IF(F24&gt;OverAbove,"Over",IF(F24&gt;NearAbove,"Near capacity",IF(F24&lt;UnderBelow,"Bench risk","OK"))))</f>
        <v/>
      </c>
      <c r="G25">
        <f>IF(G24="","",IF(G24&gt;OverAbove,"Over",IF(G24&gt;NearAbove,"Near capacity",IF(G24&lt;UnderBelow,"Bench risk","OK"))))</f>
        <v/>
      </c>
      <c r="H25">
        <f>IF(H24="","",IF(H24&gt;OverAbove,"Over",IF(H24&gt;NearAbove,"Near capacity",IF(H24&lt;UnderBelow,"Bench risk","OK"))))</f>
        <v/>
      </c>
      <c r="I25">
        <f>IF(I24="","",IF(I24&gt;OverAbove,"Over",IF(I24&gt;NearAbove,"Near capacity",IF(I24&lt;UnderBelow,"Bench risk","OK"))))</f>
        <v/>
      </c>
      <c r="J25">
        <f>IF(J24="","",IF(J24&gt;OverAbove,"Over",IF(J24&gt;NearAbove,"Near capacity",IF(J24&lt;UnderBelow,"Bench risk","OK"))))</f>
        <v/>
      </c>
      <c r="K25">
        <f>IF(K24="","",IF(K24&gt;OverAbove,"Over",IF(K24&gt;NearAbove,"Near capacity",IF(K24&lt;UnderBelow,"Bench risk","OK"))))</f>
        <v/>
      </c>
      <c r="L25">
        <f>IF(L24="","",IF(L24&gt;OverAbove,"Over",IF(L24&gt;NearAbove,"Near capacity",IF(L24&lt;UnderBelow,"Bench risk","OK"))))</f>
        <v/>
      </c>
      <c r="M25">
        <f>IF(M24="","",IF(M24&gt;OverAbove,"Over",IF(M24&gt;NearAbove,"Near capacity",IF(M24&lt;UnderBelow,"Bench risk","OK"))))</f>
        <v/>
      </c>
      <c r="N25">
        <f>IF(N24="","",IF(N24&gt;OverAbove,"Over",IF(N24&gt;NearAbove,"Near capacity",IF(N24&lt;UnderBelow,"Bench risk","OK"))))</f>
        <v/>
      </c>
    </row>
    <row r="26"/>
    <row r="27">
      <c r="A27" s="2">
        <f>IF(Settings!$A$14="","",Settings!$A$14)</f>
        <v/>
      </c>
      <c r="B27" t="inlineStr">
        <is>
          <t>Capacity</t>
        </is>
      </c>
      <c r="C27" s="18">
        <f>IF($A$27="","",SUMIFS(Team!H$3:H$62,Team!$B$3:$B$62,$A$27))</f>
        <v/>
      </c>
      <c r="D27" s="18">
        <f>IF($A$27="","",SUMIFS(Team!I$3:I$62,Team!$B$3:$B$62,$A$27))</f>
        <v/>
      </c>
      <c r="E27" s="18">
        <f>IF($A$27="","",SUMIFS(Team!J$3:J$62,Team!$B$3:$B$62,$A$27))</f>
        <v/>
      </c>
      <c r="F27" s="18">
        <f>IF($A$27="","",SUMIFS(Team!K$3:K$62,Team!$B$3:$B$62,$A$27))</f>
        <v/>
      </c>
      <c r="G27" s="18">
        <f>IF($A$27="","",SUMIFS(Team!L$3:L$62,Team!$B$3:$B$62,$A$27))</f>
        <v/>
      </c>
      <c r="H27" s="18">
        <f>IF($A$27="","",SUMIFS(Team!M$3:M$62,Team!$B$3:$B$62,$A$27))</f>
        <v/>
      </c>
      <c r="I27" s="18">
        <f>IF($A$27="","",SUMIFS(Team!N$3:N$62,Team!$B$3:$B$62,$A$27))</f>
        <v/>
      </c>
      <c r="J27" s="18">
        <f>IF($A$27="","",SUMIFS(Team!O$3:O$62,Team!$B$3:$B$62,$A$27))</f>
        <v/>
      </c>
      <c r="K27" s="18">
        <f>IF($A$27="","",SUMIFS(Team!P$3:P$62,Team!$B$3:$B$62,$A$27))</f>
        <v/>
      </c>
      <c r="L27" s="18">
        <f>IF($A$27="","",SUMIFS(Team!Q$3:Q$62,Team!$B$3:$B$62,$A$27))</f>
        <v/>
      </c>
      <c r="M27" s="18">
        <f>IF($A$27="","",SUMIFS(Team!R$3:R$62,Team!$B$3:$B$62,$A$27))</f>
        <v/>
      </c>
      <c r="N27" s="18">
        <f>IF($A$27="","",SUMIFS(Team!S$3:S$62,Team!$B$3:$B$62,$A$27))</f>
        <v/>
      </c>
    </row>
    <row r="28">
      <c r="B28" t="inlineStr">
        <is>
          <t>Confirmed</t>
        </is>
      </c>
      <c r="C28" s="18">
        <f>IF($A$27="","",SUMIFS(Work!E$3:E$102,Work!$C$3:$C$102,$A$27,Work!$D$3:$D$102,"Confirmed"))</f>
        <v/>
      </c>
      <c r="D28" s="18">
        <f>IF($A$27="","",SUMIFS(Work!F$3:F$102,Work!$C$3:$C$102,$A$27,Work!$D$3:$D$102,"Confirmed"))</f>
        <v/>
      </c>
      <c r="E28" s="18">
        <f>IF($A$27="","",SUMIFS(Work!G$3:G$102,Work!$C$3:$C$102,$A$27,Work!$D$3:$D$102,"Confirmed"))</f>
        <v/>
      </c>
      <c r="F28" s="18">
        <f>IF($A$27="","",SUMIFS(Work!H$3:H$102,Work!$C$3:$C$102,$A$27,Work!$D$3:$D$102,"Confirmed"))</f>
        <v/>
      </c>
      <c r="G28" s="18">
        <f>IF($A$27="","",SUMIFS(Work!I$3:I$102,Work!$C$3:$C$102,$A$27,Work!$D$3:$D$102,"Confirmed"))</f>
        <v/>
      </c>
      <c r="H28" s="18">
        <f>IF($A$27="","",SUMIFS(Work!J$3:J$102,Work!$C$3:$C$102,$A$27,Work!$D$3:$D$102,"Confirmed"))</f>
        <v/>
      </c>
      <c r="I28" s="18">
        <f>IF($A$27="","",SUMIFS(Work!K$3:K$102,Work!$C$3:$C$102,$A$27,Work!$D$3:$D$102,"Confirmed"))</f>
        <v/>
      </c>
      <c r="J28" s="18">
        <f>IF($A$27="","",SUMIFS(Work!L$3:L$102,Work!$C$3:$C$102,$A$27,Work!$D$3:$D$102,"Confirmed"))</f>
        <v/>
      </c>
      <c r="K28" s="18">
        <f>IF($A$27="","",SUMIFS(Work!M$3:M$102,Work!$C$3:$C$102,$A$27,Work!$D$3:$D$102,"Confirmed"))</f>
        <v/>
      </c>
      <c r="L28" s="18">
        <f>IF($A$27="","",SUMIFS(Work!N$3:N$102,Work!$C$3:$C$102,$A$27,Work!$D$3:$D$102,"Confirmed"))</f>
        <v/>
      </c>
      <c r="M28" s="18">
        <f>IF($A$27="","",SUMIFS(Work!O$3:O$102,Work!$C$3:$C$102,$A$27,Work!$D$3:$D$102,"Confirmed"))</f>
        <v/>
      </c>
      <c r="N28" s="18">
        <f>IF($A$27="","",SUMIFS(Work!P$3:P$102,Work!$C$3:$C$102,$A$27,Work!$D$3:$D$102,"Confirmed"))</f>
        <v/>
      </c>
    </row>
    <row r="29">
      <c r="B29" t="inlineStr">
        <is>
          <t>Tentative</t>
        </is>
      </c>
      <c r="C29" s="18">
        <f>IF($A$27="","",SUMIFS(Work!E$3:E$102,Work!$C$3:$C$102,$A$27,Work!$D$3:$D$102,"Tentative"))</f>
        <v/>
      </c>
      <c r="D29" s="18">
        <f>IF($A$27="","",SUMIFS(Work!F$3:F$102,Work!$C$3:$C$102,$A$27,Work!$D$3:$D$102,"Tentative"))</f>
        <v/>
      </c>
      <c r="E29" s="18">
        <f>IF($A$27="","",SUMIFS(Work!G$3:G$102,Work!$C$3:$C$102,$A$27,Work!$D$3:$D$102,"Tentative"))</f>
        <v/>
      </c>
      <c r="F29" s="18">
        <f>IF($A$27="","",SUMIFS(Work!H$3:H$102,Work!$C$3:$C$102,$A$27,Work!$D$3:$D$102,"Tentative"))</f>
        <v/>
      </c>
      <c r="G29" s="18">
        <f>IF($A$27="","",SUMIFS(Work!I$3:I$102,Work!$C$3:$C$102,$A$27,Work!$D$3:$D$102,"Tentative"))</f>
        <v/>
      </c>
      <c r="H29" s="18">
        <f>IF($A$27="","",SUMIFS(Work!J$3:J$102,Work!$C$3:$C$102,$A$27,Work!$D$3:$D$102,"Tentative"))</f>
        <v/>
      </c>
      <c r="I29" s="18">
        <f>IF($A$27="","",SUMIFS(Work!K$3:K$102,Work!$C$3:$C$102,$A$27,Work!$D$3:$D$102,"Tentative"))</f>
        <v/>
      </c>
      <c r="J29" s="18">
        <f>IF($A$27="","",SUMIFS(Work!L$3:L$102,Work!$C$3:$C$102,$A$27,Work!$D$3:$D$102,"Tentative"))</f>
        <v/>
      </c>
      <c r="K29" s="18">
        <f>IF($A$27="","",SUMIFS(Work!M$3:M$102,Work!$C$3:$C$102,$A$27,Work!$D$3:$D$102,"Tentative"))</f>
        <v/>
      </c>
      <c r="L29" s="18">
        <f>IF($A$27="","",SUMIFS(Work!N$3:N$102,Work!$C$3:$C$102,$A$27,Work!$D$3:$D$102,"Tentative"))</f>
        <v/>
      </c>
      <c r="M29" s="18">
        <f>IF($A$27="","",SUMIFS(Work!O$3:O$102,Work!$C$3:$C$102,$A$27,Work!$D$3:$D$102,"Tentative"))</f>
        <v/>
      </c>
      <c r="N29" s="18">
        <f>IF($A$27="","",SUMIFS(Work!P$3:P$102,Work!$C$3:$C$102,$A$27,Work!$D$3:$D$102,"Tentative"))</f>
        <v/>
      </c>
    </row>
    <row r="30">
      <c r="B30" t="inlineStr">
        <is>
          <t>Free</t>
        </is>
      </c>
      <c r="C30" s="18">
        <f>IF($A$27="","",C27-C28-C29)</f>
        <v/>
      </c>
      <c r="D30" s="18">
        <f>IF($A$27="","",D27-D28-D29)</f>
        <v/>
      </c>
      <c r="E30" s="18">
        <f>IF($A$27="","",E27-E28-E29)</f>
        <v/>
      </c>
      <c r="F30" s="18">
        <f>IF($A$27="","",F27-F28-F29)</f>
        <v/>
      </c>
      <c r="G30" s="18">
        <f>IF($A$27="","",G27-G28-G29)</f>
        <v/>
      </c>
      <c r="H30" s="18">
        <f>IF($A$27="","",H27-H28-H29)</f>
        <v/>
      </c>
      <c r="I30" s="18">
        <f>IF($A$27="","",I27-I28-I29)</f>
        <v/>
      </c>
      <c r="J30" s="18">
        <f>IF($A$27="","",J27-J28-J29)</f>
        <v/>
      </c>
      <c r="K30" s="18">
        <f>IF($A$27="","",K27-K28-K29)</f>
        <v/>
      </c>
      <c r="L30" s="18">
        <f>IF($A$27="","",L27-L28-L29)</f>
        <v/>
      </c>
      <c r="M30" s="18">
        <f>IF($A$27="","",M27-M28-M29)</f>
        <v/>
      </c>
      <c r="N30" s="18">
        <f>IF($A$27="","",N27-N28-N29)</f>
        <v/>
      </c>
    </row>
    <row r="31">
      <c r="B31" t="inlineStr">
        <is>
          <t>% booked (confirmed only)</t>
        </is>
      </c>
      <c r="C31" s="19">
        <f>IF($A$27="","",IF(C27=0,"",C28/C27))</f>
        <v/>
      </c>
      <c r="D31" s="19">
        <f>IF($A$27="","",IF(D27=0,"",D28/D27))</f>
        <v/>
      </c>
      <c r="E31" s="19">
        <f>IF($A$27="","",IF(E27=0,"",E28/E27))</f>
        <v/>
      </c>
      <c r="F31" s="19">
        <f>IF($A$27="","",IF(F27=0,"",F28/F27))</f>
        <v/>
      </c>
      <c r="G31" s="19">
        <f>IF($A$27="","",IF(G27=0,"",G28/G27))</f>
        <v/>
      </c>
      <c r="H31" s="19">
        <f>IF($A$27="","",IF(H27=0,"",H28/H27))</f>
        <v/>
      </c>
      <c r="I31" s="19">
        <f>IF($A$27="","",IF(I27=0,"",I28/I27))</f>
        <v/>
      </c>
      <c r="J31" s="19">
        <f>IF($A$27="","",IF(J27=0,"",J28/J27))</f>
        <v/>
      </c>
      <c r="K31" s="19">
        <f>IF($A$27="","",IF(K27=0,"",K28/K27))</f>
        <v/>
      </c>
      <c r="L31" s="19">
        <f>IF($A$27="","",IF(L27=0,"",L28/L27))</f>
        <v/>
      </c>
      <c r="M31" s="19">
        <f>IF($A$27="","",IF(M27=0,"",M28/M27))</f>
        <v/>
      </c>
      <c r="N31" s="19">
        <f>IF($A$27="","",IF(N27=0,"",N28/N27))</f>
        <v/>
      </c>
    </row>
    <row r="32">
      <c r="B32" t="inlineStr">
        <is>
          <t>% booked incl. tentative</t>
        </is>
      </c>
      <c r="C32" s="19">
        <f>IF($A$27="","",IF(C27=0,"",(C28+C29)/C27))</f>
        <v/>
      </c>
      <c r="D32" s="19">
        <f>IF($A$27="","",IF(D27=0,"",(D28+D29)/D27))</f>
        <v/>
      </c>
      <c r="E32" s="19">
        <f>IF($A$27="","",IF(E27=0,"",(E28+E29)/E27))</f>
        <v/>
      </c>
      <c r="F32" s="19">
        <f>IF($A$27="","",IF(F27=0,"",(F28+F29)/F27))</f>
        <v/>
      </c>
      <c r="G32" s="19">
        <f>IF($A$27="","",IF(G27=0,"",(G28+G29)/G27))</f>
        <v/>
      </c>
      <c r="H32" s="19">
        <f>IF($A$27="","",IF(H27=0,"",(H28+H29)/H27))</f>
        <v/>
      </c>
      <c r="I32" s="19">
        <f>IF($A$27="","",IF(I27=0,"",(I28+I29)/I27))</f>
        <v/>
      </c>
      <c r="J32" s="19">
        <f>IF($A$27="","",IF(J27=0,"",(J28+J29)/J27))</f>
        <v/>
      </c>
      <c r="K32" s="19">
        <f>IF($A$27="","",IF(K27=0,"",(K28+K29)/K27))</f>
        <v/>
      </c>
      <c r="L32" s="19">
        <f>IF($A$27="","",IF(L27=0,"",(L28+L29)/L27))</f>
        <v/>
      </c>
      <c r="M32" s="19">
        <f>IF($A$27="","",IF(M27=0,"",(M28+M29)/M27))</f>
        <v/>
      </c>
      <c r="N32" s="19">
        <f>IF($A$27="","",IF(N27=0,"",(N28+N29)/N27))</f>
        <v/>
      </c>
    </row>
    <row r="33">
      <c r="B33" t="inlineStr">
        <is>
          <t>Status</t>
        </is>
      </c>
      <c r="C33">
        <f>IF(C32="","",IF(C32&gt;OverAbove,"Over",IF(C32&gt;NearAbove,"Near capacity",IF(C32&lt;UnderBelow,"Bench risk","OK"))))</f>
        <v/>
      </c>
      <c r="D33">
        <f>IF(D32="","",IF(D32&gt;OverAbove,"Over",IF(D32&gt;NearAbove,"Near capacity",IF(D32&lt;UnderBelow,"Bench risk","OK"))))</f>
        <v/>
      </c>
      <c r="E33">
        <f>IF(E32="","",IF(E32&gt;OverAbove,"Over",IF(E32&gt;NearAbove,"Near capacity",IF(E32&lt;UnderBelow,"Bench risk","OK"))))</f>
        <v/>
      </c>
      <c r="F33">
        <f>IF(F32="","",IF(F32&gt;OverAbove,"Over",IF(F32&gt;NearAbove,"Near capacity",IF(F32&lt;UnderBelow,"Bench risk","OK"))))</f>
        <v/>
      </c>
      <c r="G33">
        <f>IF(G32="","",IF(G32&gt;OverAbove,"Over",IF(G32&gt;NearAbove,"Near capacity",IF(G32&lt;UnderBelow,"Bench risk","OK"))))</f>
        <v/>
      </c>
      <c r="H33">
        <f>IF(H32="","",IF(H32&gt;OverAbove,"Over",IF(H32&gt;NearAbove,"Near capacity",IF(H32&lt;UnderBelow,"Bench risk","OK"))))</f>
        <v/>
      </c>
      <c r="I33">
        <f>IF(I32="","",IF(I32&gt;OverAbove,"Over",IF(I32&gt;NearAbove,"Near capacity",IF(I32&lt;UnderBelow,"Bench risk","OK"))))</f>
        <v/>
      </c>
      <c r="J33">
        <f>IF(J32="","",IF(J32&gt;OverAbove,"Over",IF(J32&gt;NearAbove,"Near capacity",IF(J32&lt;UnderBelow,"Bench risk","OK"))))</f>
        <v/>
      </c>
      <c r="K33">
        <f>IF(K32="","",IF(K32&gt;OverAbove,"Over",IF(K32&gt;NearAbove,"Near capacity",IF(K32&lt;UnderBelow,"Bench risk","OK"))))</f>
        <v/>
      </c>
      <c r="L33">
        <f>IF(L32="","",IF(L32&gt;OverAbove,"Over",IF(L32&gt;NearAbove,"Near capacity",IF(L32&lt;UnderBelow,"Bench risk","OK"))))</f>
        <v/>
      </c>
      <c r="M33">
        <f>IF(M32="","",IF(M32&gt;OverAbove,"Over",IF(M32&gt;NearAbove,"Near capacity",IF(M32&lt;UnderBelow,"Bench risk","OK"))))</f>
        <v/>
      </c>
      <c r="N33">
        <f>IF(N32="","",IF(N32&gt;OverAbove,"Over",IF(N32&gt;NearAbove,"Near capacity",IF(N32&lt;UnderBelow,"Bench risk","OK"))))</f>
        <v/>
      </c>
    </row>
    <row r="34"/>
    <row r="35">
      <c r="A35" s="2">
        <f>IF(Settings!$A$15="","",Settings!$A$15)</f>
        <v/>
      </c>
      <c r="B35" t="inlineStr">
        <is>
          <t>Capacity</t>
        </is>
      </c>
      <c r="C35" s="18">
        <f>IF($A$35="","",SUMIFS(Team!H$3:H$62,Team!$B$3:$B$62,$A$35))</f>
        <v/>
      </c>
      <c r="D35" s="18">
        <f>IF($A$35="","",SUMIFS(Team!I$3:I$62,Team!$B$3:$B$62,$A$35))</f>
        <v/>
      </c>
      <c r="E35" s="18">
        <f>IF($A$35="","",SUMIFS(Team!J$3:J$62,Team!$B$3:$B$62,$A$35))</f>
        <v/>
      </c>
      <c r="F35" s="18">
        <f>IF($A$35="","",SUMIFS(Team!K$3:K$62,Team!$B$3:$B$62,$A$35))</f>
        <v/>
      </c>
      <c r="G35" s="18">
        <f>IF($A$35="","",SUMIFS(Team!L$3:L$62,Team!$B$3:$B$62,$A$35))</f>
        <v/>
      </c>
      <c r="H35" s="18">
        <f>IF($A$35="","",SUMIFS(Team!M$3:M$62,Team!$B$3:$B$62,$A$35))</f>
        <v/>
      </c>
      <c r="I35" s="18">
        <f>IF($A$35="","",SUMIFS(Team!N$3:N$62,Team!$B$3:$B$62,$A$35))</f>
        <v/>
      </c>
      <c r="J35" s="18">
        <f>IF($A$35="","",SUMIFS(Team!O$3:O$62,Team!$B$3:$B$62,$A$35))</f>
        <v/>
      </c>
      <c r="K35" s="18">
        <f>IF($A$35="","",SUMIFS(Team!P$3:P$62,Team!$B$3:$B$62,$A$35))</f>
        <v/>
      </c>
      <c r="L35" s="18">
        <f>IF($A$35="","",SUMIFS(Team!Q$3:Q$62,Team!$B$3:$B$62,$A$35))</f>
        <v/>
      </c>
      <c r="M35" s="18">
        <f>IF($A$35="","",SUMIFS(Team!R$3:R$62,Team!$B$3:$B$62,$A$35))</f>
        <v/>
      </c>
      <c r="N35" s="18">
        <f>IF($A$35="","",SUMIFS(Team!S$3:S$62,Team!$B$3:$B$62,$A$35))</f>
        <v/>
      </c>
    </row>
    <row r="36">
      <c r="B36" t="inlineStr">
        <is>
          <t>Confirmed</t>
        </is>
      </c>
      <c r="C36" s="18">
        <f>IF($A$35="","",SUMIFS(Work!E$3:E$102,Work!$C$3:$C$102,$A$35,Work!$D$3:$D$102,"Confirmed"))</f>
        <v/>
      </c>
      <c r="D36" s="18">
        <f>IF($A$35="","",SUMIFS(Work!F$3:F$102,Work!$C$3:$C$102,$A$35,Work!$D$3:$D$102,"Confirmed"))</f>
        <v/>
      </c>
      <c r="E36" s="18">
        <f>IF($A$35="","",SUMIFS(Work!G$3:G$102,Work!$C$3:$C$102,$A$35,Work!$D$3:$D$102,"Confirmed"))</f>
        <v/>
      </c>
      <c r="F36" s="18">
        <f>IF($A$35="","",SUMIFS(Work!H$3:H$102,Work!$C$3:$C$102,$A$35,Work!$D$3:$D$102,"Confirmed"))</f>
        <v/>
      </c>
      <c r="G36" s="18">
        <f>IF($A$35="","",SUMIFS(Work!I$3:I$102,Work!$C$3:$C$102,$A$35,Work!$D$3:$D$102,"Confirmed"))</f>
        <v/>
      </c>
      <c r="H36" s="18">
        <f>IF($A$35="","",SUMIFS(Work!J$3:J$102,Work!$C$3:$C$102,$A$35,Work!$D$3:$D$102,"Confirmed"))</f>
        <v/>
      </c>
      <c r="I36" s="18">
        <f>IF($A$35="","",SUMIFS(Work!K$3:K$102,Work!$C$3:$C$102,$A$35,Work!$D$3:$D$102,"Confirmed"))</f>
        <v/>
      </c>
      <c r="J36" s="18">
        <f>IF($A$35="","",SUMIFS(Work!L$3:L$102,Work!$C$3:$C$102,$A$35,Work!$D$3:$D$102,"Confirmed"))</f>
        <v/>
      </c>
      <c r="K36" s="18">
        <f>IF($A$35="","",SUMIFS(Work!M$3:M$102,Work!$C$3:$C$102,$A$35,Work!$D$3:$D$102,"Confirmed"))</f>
        <v/>
      </c>
      <c r="L36" s="18">
        <f>IF($A$35="","",SUMIFS(Work!N$3:N$102,Work!$C$3:$C$102,$A$35,Work!$D$3:$D$102,"Confirmed"))</f>
        <v/>
      </c>
      <c r="M36" s="18">
        <f>IF($A$35="","",SUMIFS(Work!O$3:O$102,Work!$C$3:$C$102,$A$35,Work!$D$3:$D$102,"Confirmed"))</f>
        <v/>
      </c>
      <c r="N36" s="18">
        <f>IF($A$35="","",SUMIFS(Work!P$3:P$102,Work!$C$3:$C$102,$A$35,Work!$D$3:$D$102,"Confirmed"))</f>
        <v/>
      </c>
    </row>
    <row r="37">
      <c r="B37" t="inlineStr">
        <is>
          <t>Tentative</t>
        </is>
      </c>
      <c r="C37" s="18">
        <f>IF($A$35="","",SUMIFS(Work!E$3:E$102,Work!$C$3:$C$102,$A$35,Work!$D$3:$D$102,"Tentative"))</f>
        <v/>
      </c>
      <c r="D37" s="18">
        <f>IF($A$35="","",SUMIFS(Work!F$3:F$102,Work!$C$3:$C$102,$A$35,Work!$D$3:$D$102,"Tentative"))</f>
        <v/>
      </c>
      <c r="E37" s="18">
        <f>IF($A$35="","",SUMIFS(Work!G$3:G$102,Work!$C$3:$C$102,$A$35,Work!$D$3:$D$102,"Tentative"))</f>
        <v/>
      </c>
      <c r="F37" s="18">
        <f>IF($A$35="","",SUMIFS(Work!H$3:H$102,Work!$C$3:$C$102,$A$35,Work!$D$3:$D$102,"Tentative"))</f>
        <v/>
      </c>
      <c r="G37" s="18">
        <f>IF($A$35="","",SUMIFS(Work!I$3:I$102,Work!$C$3:$C$102,$A$35,Work!$D$3:$D$102,"Tentative"))</f>
        <v/>
      </c>
      <c r="H37" s="18">
        <f>IF($A$35="","",SUMIFS(Work!J$3:J$102,Work!$C$3:$C$102,$A$35,Work!$D$3:$D$102,"Tentative"))</f>
        <v/>
      </c>
      <c r="I37" s="18">
        <f>IF($A$35="","",SUMIFS(Work!K$3:K$102,Work!$C$3:$C$102,$A$35,Work!$D$3:$D$102,"Tentative"))</f>
        <v/>
      </c>
      <c r="J37" s="18">
        <f>IF($A$35="","",SUMIFS(Work!L$3:L$102,Work!$C$3:$C$102,$A$35,Work!$D$3:$D$102,"Tentative"))</f>
        <v/>
      </c>
      <c r="K37" s="18">
        <f>IF($A$35="","",SUMIFS(Work!M$3:M$102,Work!$C$3:$C$102,$A$35,Work!$D$3:$D$102,"Tentative"))</f>
        <v/>
      </c>
      <c r="L37" s="18">
        <f>IF($A$35="","",SUMIFS(Work!N$3:N$102,Work!$C$3:$C$102,$A$35,Work!$D$3:$D$102,"Tentative"))</f>
        <v/>
      </c>
      <c r="M37" s="18">
        <f>IF($A$35="","",SUMIFS(Work!O$3:O$102,Work!$C$3:$C$102,$A$35,Work!$D$3:$D$102,"Tentative"))</f>
        <v/>
      </c>
      <c r="N37" s="18">
        <f>IF($A$35="","",SUMIFS(Work!P$3:P$102,Work!$C$3:$C$102,$A$35,Work!$D$3:$D$102,"Tentative"))</f>
        <v/>
      </c>
    </row>
    <row r="38">
      <c r="B38" t="inlineStr">
        <is>
          <t>Free</t>
        </is>
      </c>
      <c r="C38" s="18">
        <f>IF($A$35="","",C35-C36-C37)</f>
        <v/>
      </c>
      <c r="D38" s="18">
        <f>IF($A$35="","",D35-D36-D37)</f>
        <v/>
      </c>
      <c r="E38" s="18">
        <f>IF($A$35="","",E35-E36-E37)</f>
        <v/>
      </c>
      <c r="F38" s="18">
        <f>IF($A$35="","",F35-F36-F37)</f>
        <v/>
      </c>
      <c r="G38" s="18">
        <f>IF($A$35="","",G35-G36-G37)</f>
        <v/>
      </c>
      <c r="H38" s="18">
        <f>IF($A$35="","",H35-H36-H37)</f>
        <v/>
      </c>
      <c r="I38" s="18">
        <f>IF($A$35="","",I35-I36-I37)</f>
        <v/>
      </c>
      <c r="J38" s="18">
        <f>IF($A$35="","",J35-J36-J37)</f>
        <v/>
      </c>
      <c r="K38" s="18">
        <f>IF($A$35="","",K35-K36-K37)</f>
        <v/>
      </c>
      <c r="L38" s="18">
        <f>IF($A$35="","",L35-L36-L37)</f>
        <v/>
      </c>
      <c r="M38" s="18">
        <f>IF($A$35="","",M35-M36-M37)</f>
        <v/>
      </c>
      <c r="N38" s="18">
        <f>IF($A$35="","",N35-N36-N37)</f>
        <v/>
      </c>
    </row>
    <row r="39">
      <c r="B39" t="inlineStr">
        <is>
          <t>% booked (confirmed only)</t>
        </is>
      </c>
      <c r="C39" s="19">
        <f>IF($A$35="","",IF(C35=0,"",C36/C35))</f>
        <v/>
      </c>
      <c r="D39" s="19">
        <f>IF($A$35="","",IF(D35=0,"",D36/D35))</f>
        <v/>
      </c>
      <c r="E39" s="19">
        <f>IF($A$35="","",IF(E35=0,"",E36/E35))</f>
        <v/>
      </c>
      <c r="F39" s="19">
        <f>IF($A$35="","",IF(F35=0,"",F36/F35))</f>
        <v/>
      </c>
      <c r="G39" s="19">
        <f>IF($A$35="","",IF(G35=0,"",G36/G35))</f>
        <v/>
      </c>
      <c r="H39" s="19">
        <f>IF($A$35="","",IF(H35=0,"",H36/H35))</f>
        <v/>
      </c>
      <c r="I39" s="19">
        <f>IF($A$35="","",IF(I35=0,"",I36/I35))</f>
        <v/>
      </c>
      <c r="J39" s="19">
        <f>IF($A$35="","",IF(J35=0,"",J36/J35))</f>
        <v/>
      </c>
      <c r="K39" s="19">
        <f>IF($A$35="","",IF(K35=0,"",K36/K35))</f>
        <v/>
      </c>
      <c r="L39" s="19">
        <f>IF($A$35="","",IF(L35=0,"",L36/L35))</f>
        <v/>
      </c>
      <c r="M39" s="19">
        <f>IF($A$35="","",IF(M35=0,"",M36/M35))</f>
        <v/>
      </c>
      <c r="N39" s="19">
        <f>IF($A$35="","",IF(N35=0,"",N36/N35))</f>
        <v/>
      </c>
    </row>
    <row r="40">
      <c r="B40" t="inlineStr">
        <is>
          <t>% booked incl. tentative</t>
        </is>
      </c>
      <c r="C40" s="19">
        <f>IF($A$35="","",IF(C35=0,"",(C36+C37)/C35))</f>
        <v/>
      </c>
      <c r="D40" s="19">
        <f>IF($A$35="","",IF(D35=0,"",(D36+D37)/D35))</f>
        <v/>
      </c>
      <c r="E40" s="19">
        <f>IF($A$35="","",IF(E35=0,"",(E36+E37)/E35))</f>
        <v/>
      </c>
      <c r="F40" s="19">
        <f>IF($A$35="","",IF(F35=0,"",(F36+F37)/F35))</f>
        <v/>
      </c>
      <c r="G40" s="19">
        <f>IF($A$35="","",IF(G35=0,"",(G36+G37)/G35))</f>
        <v/>
      </c>
      <c r="H40" s="19">
        <f>IF($A$35="","",IF(H35=0,"",(H36+H37)/H35))</f>
        <v/>
      </c>
      <c r="I40" s="19">
        <f>IF($A$35="","",IF(I35=0,"",(I36+I37)/I35))</f>
        <v/>
      </c>
      <c r="J40" s="19">
        <f>IF($A$35="","",IF(J35=0,"",(J36+J37)/J35))</f>
        <v/>
      </c>
      <c r="K40" s="19">
        <f>IF($A$35="","",IF(K35=0,"",(K36+K37)/K35))</f>
        <v/>
      </c>
      <c r="L40" s="19">
        <f>IF($A$35="","",IF(L35=0,"",(L36+L37)/L35))</f>
        <v/>
      </c>
      <c r="M40" s="19">
        <f>IF($A$35="","",IF(M35=0,"",(M36+M37)/M35))</f>
        <v/>
      </c>
      <c r="N40" s="19">
        <f>IF($A$35="","",IF(N35=0,"",(N36+N37)/N35))</f>
        <v/>
      </c>
    </row>
    <row r="41">
      <c r="B41" t="inlineStr">
        <is>
          <t>Status</t>
        </is>
      </c>
      <c r="C41">
        <f>IF(C40="","",IF(C40&gt;OverAbove,"Over",IF(C40&gt;NearAbove,"Near capacity",IF(C40&lt;UnderBelow,"Bench risk","OK"))))</f>
        <v/>
      </c>
      <c r="D41">
        <f>IF(D40="","",IF(D40&gt;OverAbove,"Over",IF(D40&gt;NearAbove,"Near capacity",IF(D40&lt;UnderBelow,"Bench risk","OK"))))</f>
        <v/>
      </c>
      <c r="E41">
        <f>IF(E40="","",IF(E40&gt;OverAbove,"Over",IF(E40&gt;NearAbove,"Near capacity",IF(E40&lt;UnderBelow,"Bench risk","OK"))))</f>
        <v/>
      </c>
      <c r="F41">
        <f>IF(F40="","",IF(F40&gt;OverAbove,"Over",IF(F40&gt;NearAbove,"Near capacity",IF(F40&lt;UnderBelow,"Bench risk","OK"))))</f>
        <v/>
      </c>
      <c r="G41">
        <f>IF(G40="","",IF(G40&gt;OverAbove,"Over",IF(G40&gt;NearAbove,"Near capacity",IF(G40&lt;UnderBelow,"Bench risk","OK"))))</f>
        <v/>
      </c>
      <c r="H41">
        <f>IF(H40="","",IF(H40&gt;OverAbove,"Over",IF(H40&gt;NearAbove,"Near capacity",IF(H40&lt;UnderBelow,"Bench risk","OK"))))</f>
        <v/>
      </c>
      <c r="I41">
        <f>IF(I40="","",IF(I40&gt;OverAbove,"Over",IF(I40&gt;NearAbove,"Near capacity",IF(I40&lt;UnderBelow,"Bench risk","OK"))))</f>
        <v/>
      </c>
      <c r="J41">
        <f>IF(J40="","",IF(J40&gt;OverAbove,"Over",IF(J40&gt;NearAbove,"Near capacity",IF(J40&lt;UnderBelow,"Bench risk","OK"))))</f>
        <v/>
      </c>
      <c r="K41">
        <f>IF(K40="","",IF(K40&gt;OverAbove,"Over",IF(K40&gt;NearAbove,"Near capacity",IF(K40&lt;UnderBelow,"Bench risk","OK"))))</f>
        <v/>
      </c>
      <c r="L41">
        <f>IF(L40="","",IF(L40&gt;OverAbove,"Over",IF(L40&gt;NearAbove,"Near capacity",IF(L40&lt;UnderBelow,"Bench risk","OK"))))</f>
        <v/>
      </c>
      <c r="M41">
        <f>IF(M40="","",IF(M40&gt;OverAbove,"Over",IF(M40&gt;NearAbove,"Near capacity",IF(M40&lt;UnderBelow,"Bench risk","OK"))))</f>
        <v/>
      </c>
      <c r="N41">
        <f>IF(N40="","",IF(N40&gt;OverAbove,"Over",IF(N40&gt;NearAbove,"Near capacity",IF(N40&lt;UnderBelow,"Bench risk","OK"))))</f>
        <v/>
      </c>
    </row>
    <row r="42"/>
    <row r="43">
      <c r="A43" s="2">
        <f>IF(Settings!$A$16="","",Settings!$A$16)</f>
        <v/>
      </c>
      <c r="B43" t="inlineStr">
        <is>
          <t>Capacity</t>
        </is>
      </c>
      <c r="C43" s="18">
        <f>IF($A$43="","",SUMIFS(Team!H$3:H$62,Team!$B$3:$B$62,$A$43))</f>
        <v/>
      </c>
      <c r="D43" s="18">
        <f>IF($A$43="","",SUMIFS(Team!I$3:I$62,Team!$B$3:$B$62,$A$43))</f>
        <v/>
      </c>
      <c r="E43" s="18">
        <f>IF($A$43="","",SUMIFS(Team!J$3:J$62,Team!$B$3:$B$62,$A$43))</f>
        <v/>
      </c>
      <c r="F43" s="18">
        <f>IF($A$43="","",SUMIFS(Team!K$3:K$62,Team!$B$3:$B$62,$A$43))</f>
        <v/>
      </c>
      <c r="G43" s="18">
        <f>IF($A$43="","",SUMIFS(Team!L$3:L$62,Team!$B$3:$B$62,$A$43))</f>
        <v/>
      </c>
      <c r="H43" s="18">
        <f>IF($A$43="","",SUMIFS(Team!M$3:M$62,Team!$B$3:$B$62,$A$43))</f>
        <v/>
      </c>
      <c r="I43" s="18">
        <f>IF($A$43="","",SUMIFS(Team!N$3:N$62,Team!$B$3:$B$62,$A$43))</f>
        <v/>
      </c>
      <c r="J43" s="18">
        <f>IF($A$43="","",SUMIFS(Team!O$3:O$62,Team!$B$3:$B$62,$A$43))</f>
        <v/>
      </c>
      <c r="K43" s="18">
        <f>IF($A$43="","",SUMIFS(Team!P$3:P$62,Team!$B$3:$B$62,$A$43))</f>
        <v/>
      </c>
      <c r="L43" s="18">
        <f>IF($A$43="","",SUMIFS(Team!Q$3:Q$62,Team!$B$3:$B$62,$A$43))</f>
        <v/>
      </c>
      <c r="M43" s="18">
        <f>IF($A$43="","",SUMIFS(Team!R$3:R$62,Team!$B$3:$B$62,$A$43))</f>
        <v/>
      </c>
      <c r="N43" s="18">
        <f>IF($A$43="","",SUMIFS(Team!S$3:S$62,Team!$B$3:$B$62,$A$43))</f>
        <v/>
      </c>
    </row>
    <row r="44">
      <c r="B44" t="inlineStr">
        <is>
          <t>Confirmed</t>
        </is>
      </c>
      <c r="C44" s="18">
        <f>IF($A$43="","",SUMIFS(Work!E$3:E$102,Work!$C$3:$C$102,$A$43,Work!$D$3:$D$102,"Confirmed"))</f>
        <v/>
      </c>
      <c r="D44" s="18">
        <f>IF($A$43="","",SUMIFS(Work!F$3:F$102,Work!$C$3:$C$102,$A$43,Work!$D$3:$D$102,"Confirmed"))</f>
        <v/>
      </c>
      <c r="E44" s="18">
        <f>IF($A$43="","",SUMIFS(Work!G$3:G$102,Work!$C$3:$C$102,$A$43,Work!$D$3:$D$102,"Confirmed"))</f>
        <v/>
      </c>
      <c r="F44" s="18">
        <f>IF($A$43="","",SUMIFS(Work!H$3:H$102,Work!$C$3:$C$102,$A$43,Work!$D$3:$D$102,"Confirmed"))</f>
        <v/>
      </c>
      <c r="G44" s="18">
        <f>IF($A$43="","",SUMIFS(Work!I$3:I$102,Work!$C$3:$C$102,$A$43,Work!$D$3:$D$102,"Confirmed"))</f>
        <v/>
      </c>
      <c r="H44" s="18">
        <f>IF($A$43="","",SUMIFS(Work!J$3:J$102,Work!$C$3:$C$102,$A$43,Work!$D$3:$D$102,"Confirmed"))</f>
        <v/>
      </c>
      <c r="I44" s="18">
        <f>IF($A$43="","",SUMIFS(Work!K$3:K$102,Work!$C$3:$C$102,$A$43,Work!$D$3:$D$102,"Confirmed"))</f>
        <v/>
      </c>
      <c r="J44" s="18">
        <f>IF($A$43="","",SUMIFS(Work!L$3:L$102,Work!$C$3:$C$102,$A$43,Work!$D$3:$D$102,"Confirmed"))</f>
        <v/>
      </c>
      <c r="K44" s="18">
        <f>IF($A$43="","",SUMIFS(Work!M$3:M$102,Work!$C$3:$C$102,$A$43,Work!$D$3:$D$102,"Confirmed"))</f>
        <v/>
      </c>
      <c r="L44" s="18">
        <f>IF($A$43="","",SUMIFS(Work!N$3:N$102,Work!$C$3:$C$102,$A$43,Work!$D$3:$D$102,"Confirmed"))</f>
        <v/>
      </c>
      <c r="M44" s="18">
        <f>IF($A$43="","",SUMIFS(Work!O$3:O$102,Work!$C$3:$C$102,$A$43,Work!$D$3:$D$102,"Confirmed"))</f>
        <v/>
      </c>
      <c r="N44" s="18">
        <f>IF($A$43="","",SUMIFS(Work!P$3:P$102,Work!$C$3:$C$102,$A$43,Work!$D$3:$D$102,"Confirmed"))</f>
        <v/>
      </c>
    </row>
    <row r="45">
      <c r="B45" t="inlineStr">
        <is>
          <t>Tentative</t>
        </is>
      </c>
      <c r="C45" s="18">
        <f>IF($A$43="","",SUMIFS(Work!E$3:E$102,Work!$C$3:$C$102,$A$43,Work!$D$3:$D$102,"Tentative"))</f>
        <v/>
      </c>
      <c r="D45" s="18">
        <f>IF($A$43="","",SUMIFS(Work!F$3:F$102,Work!$C$3:$C$102,$A$43,Work!$D$3:$D$102,"Tentative"))</f>
        <v/>
      </c>
      <c r="E45" s="18">
        <f>IF($A$43="","",SUMIFS(Work!G$3:G$102,Work!$C$3:$C$102,$A$43,Work!$D$3:$D$102,"Tentative"))</f>
        <v/>
      </c>
      <c r="F45" s="18">
        <f>IF($A$43="","",SUMIFS(Work!H$3:H$102,Work!$C$3:$C$102,$A$43,Work!$D$3:$D$102,"Tentative"))</f>
        <v/>
      </c>
      <c r="G45" s="18">
        <f>IF($A$43="","",SUMIFS(Work!I$3:I$102,Work!$C$3:$C$102,$A$43,Work!$D$3:$D$102,"Tentative"))</f>
        <v/>
      </c>
      <c r="H45" s="18">
        <f>IF($A$43="","",SUMIFS(Work!J$3:J$102,Work!$C$3:$C$102,$A$43,Work!$D$3:$D$102,"Tentative"))</f>
        <v/>
      </c>
      <c r="I45" s="18">
        <f>IF($A$43="","",SUMIFS(Work!K$3:K$102,Work!$C$3:$C$102,$A$43,Work!$D$3:$D$102,"Tentative"))</f>
        <v/>
      </c>
      <c r="J45" s="18">
        <f>IF($A$43="","",SUMIFS(Work!L$3:L$102,Work!$C$3:$C$102,$A$43,Work!$D$3:$D$102,"Tentative"))</f>
        <v/>
      </c>
      <c r="K45" s="18">
        <f>IF($A$43="","",SUMIFS(Work!M$3:M$102,Work!$C$3:$C$102,$A$43,Work!$D$3:$D$102,"Tentative"))</f>
        <v/>
      </c>
      <c r="L45" s="18">
        <f>IF($A$43="","",SUMIFS(Work!N$3:N$102,Work!$C$3:$C$102,$A$43,Work!$D$3:$D$102,"Tentative"))</f>
        <v/>
      </c>
      <c r="M45" s="18">
        <f>IF($A$43="","",SUMIFS(Work!O$3:O$102,Work!$C$3:$C$102,$A$43,Work!$D$3:$D$102,"Tentative"))</f>
        <v/>
      </c>
      <c r="N45" s="18">
        <f>IF($A$43="","",SUMIFS(Work!P$3:P$102,Work!$C$3:$C$102,$A$43,Work!$D$3:$D$102,"Tentative"))</f>
        <v/>
      </c>
    </row>
    <row r="46">
      <c r="B46" t="inlineStr">
        <is>
          <t>Free</t>
        </is>
      </c>
      <c r="C46" s="18">
        <f>IF($A$43="","",C43-C44-C45)</f>
        <v/>
      </c>
      <c r="D46" s="18">
        <f>IF($A$43="","",D43-D44-D45)</f>
        <v/>
      </c>
      <c r="E46" s="18">
        <f>IF($A$43="","",E43-E44-E45)</f>
        <v/>
      </c>
      <c r="F46" s="18">
        <f>IF($A$43="","",F43-F44-F45)</f>
        <v/>
      </c>
      <c r="G46" s="18">
        <f>IF($A$43="","",G43-G44-G45)</f>
        <v/>
      </c>
      <c r="H46" s="18">
        <f>IF($A$43="","",H43-H44-H45)</f>
        <v/>
      </c>
      <c r="I46" s="18">
        <f>IF($A$43="","",I43-I44-I45)</f>
        <v/>
      </c>
      <c r="J46" s="18">
        <f>IF($A$43="","",J43-J44-J45)</f>
        <v/>
      </c>
      <c r="K46" s="18">
        <f>IF($A$43="","",K43-K44-K45)</f>
        <v/>
      </c>
      <c r="L46" s="18">
        <f>IF($A$43="","",L43-L44-L45)</f>
        <v/>
      </c>
      <c r="M46" s="18">
        <f>IF($A$43="","",M43-M44-M45)</f>
        <v/>
      </c>
      <c r="N46" s="18">
        <f>IF($A$43="","",N43-N44-N45)</f>
        <v/>
      </c>
    </row>
    <row r="47">
      <c r="B47" t="inlineStr">
        <is>
          <t>% booked (confirmed only)</t>
        </is>
      </c>
      <c r="C47" s="19">
        <f>IF($A$43="","",IF(C43=0,"",C44/C43))</f>
        <v/>
      </c>
      <c r="D47" s="19">
        <f>IF($A$43="","",IF(D43=0,"",D44/D43))</f>
        <v/>
      </c>
      <c r="E47" s="19">
        <f>IF($A$43="","",IF(E43=0,"",E44/E43))</f>
        <v/>
      </c>
      <c r="F47" s="19">
        <f>IF($A$43="","",IF(F43=0,"",F44/F43))</f>
        <v/>
      </c>
      <c r="G47" s="19">
        <f>IF($A$43="","",IF(G43=0,"",G44/G43))</f>
        <v/>
      </c>
      <c r="H47" s="19">
        <f>IF($A$43="","",IF(H43=0,"",H44/H43))</f>
        <v/>
      </c>
      <c r="I47" s="19">
        <f>IF($A$43="","",IF(I43=0,"",I44/I43))</f>
        <v/>
      </c>
      <c r="J47" s="19">
        <f>IF($A$43="","",IF(J43=0,"",J44/J43))</f>
        <v/>
      </c>
      <c r="K47" s="19">
        <f>IF($A$43="","",IF(K43=0,"",K44/K43))</f>
        <v/>
      </c>
      <c r="L47" s="19">
        <f>IF($A$43="","",IF(L43=0,"",L44/L43))</f>
        <v/>
      </c>
      <c r="M47" s="19">
        <f>IF($A$43="","",IF(M43=0,"",M44/M43))</f>
        <v/>
      </c>
      <c r="N47" s="19">
        <f>IF($A$43="","",IF(N43=0,"",N44/N43))</f>
        <v/>
      </c>
    </row>
    <row r="48">
      <c r="B48" t="inlineStr">
        <is>
          <t>% booked incl. tentative</t>
        </is>
      </c>
      <c r="C48" s="19">
        <f>IF($A$43="","",IF(C43=0,"",(C44+C45)/C43))</f>
        <v/>
      </c>
      <c r="D48" s="19">
        <f>IF($A$43="","",IF(D43=0,"",(D44+D45)/D43))</f>
        <v/>
      </c>
      <c r="E48" s="19">
        <f>IF($A$43="","",IF(E43=0,"",(E44+E45)/E43))</f>
        <v/>
      </c>
      <c r="F48" s="19">
        <f>IF($A$43="","",IF(F43=0,"",(F44+F45)/F43))</f>
        <v/>
      </c>
      <c r="G48" s="19">
        <f>IF($A$43="","",IF(G43=0,"",(G44+G45)/G43))</f>
        <v/>
      </c>
      <c r="H48" s="19">
        <f>IF($A$43="","",IF(H43=0,"",(H44+H45)/H43))</f>
        <v/>
      </c>
      <c r="I48" s="19">
        <f>IF($A$43="","",IF(I43=0,"",(I44+I45)/I43))</f>
        <v/>
      </c>
      <c r="J48" s="19">
        <f>IF($A$43="","",IF(J43=0,"",(J44+J45)/J43))</f>
        <v/>
      </c>
      <c r="K48" s="19">
        <f>IF($A$43="","",IF(K43=0,"",(K44+K45)/K43))</f>
        <v/>
      </c>
      <c r="L48" s="19">
        <f>IF($A$43="","",IF(L43=0,"",(L44+L45)/L43))</f>
        <v/>
      </c>
      <c r="M48" s="19">
        <f>IF($A$43="","",IF(M43=0,"",(M44+M45)/M43))</f>
        <v/>
      </c>
      <c r="N48" s="19">
        <f>IF($A$43="","",IF(N43=0,"",(N44+N45)/N43))</f>
        <v/>
      </c>
    </row>
    <row r="49">
      <c r="B49" t="inlineStr">
        <is>
          <t>Status</t>
        </is>
      </c>
      <c r="C49">
        <f>IF(C48="","",IF(C48&gt;OverAbove,"Over",IF(C48&gt;NearAbove,"Near capacity",IF(C48&lt;UnderBelow,"Bench risk","OK"))))</f>
        <v/>
      </c>
      <c r="D49">
        <f>IF(D48="","",IF(D48&gt;OverAbove,"Over",IF(D48&gt;NearAbove,"Near capacity",IF(D48&lt;UnderBelow,"Bench risk","OK"))))</f>
        <v/>
      </c>
      <c r="E49">
        <f>IF(E48="","",IF(E48&gt;OverAbove,"Over",IF(E48&gt;NearAbove,"Near capacity",IF(E48&lt;UnderBelow,"Bench risk","OK"))))</f>
        <v/>
      </c>
      <c r="F49">
        <f>IF(F48="","",IF(F48&gt;OverAbove,"Over",IF(F48&gt;NearAbove,"Near capacity",IF(F48&lt;UnderBelow,"Bench risk","OK"))))</f>
        <v/>
      </c>
      <c r="G49">
        <f>IF(G48="","",IF(G48&gt;OverAbove,"Over",IF(G48&gt;NearAbove,"Near capacity",IF(G48&lt;UnderBelow,"Bench risk","OK"))))</f>
        <v/>
      </c>
      <c r="H49">
        <f>IF(H48="","",IF(H48&gt;OverAbove,"Over",IF(H48&gt;NearAbove,"Near capacity",IF(H48&lt;UnderBelow,"Bench risk","OK"))))</f>
        <v/>
      </c>
      <c r="I49">
        <f>IF(I48="","",IF(I48&gt;OverAbove,"Over",IF(I48&gt;NearAbove,"Near capacity",IF(I48&lt;UnderBelow,"Bench risk","OK"))))</f>
        <v/>
      </c>
      <c r="J49">
        <f>IF(J48="","",IF(J48&gt;OverAbove,"Over",IF(J48&gt;NearAbove,"Near capacity",IF(J48&lt;UnderBelow,"Bench risk","OK"))))</f>
        <v/>
      </c>
      <c r="K49">
        <f>IF(K48="","",IF(K48&gt;OverAbove,"Over",IF(K48&gt;NearAbove,"Near capacity",IF(K48&lt;UnderBelow,"Bench risk","OK"))))</f>
        <v/>
      </c>
      <c r="L49">
        <f>IF(L48="","",IF(L48&gt;OverAbove,"Over",IF(L48&gt;NearAbove,"Near capacity",IF(L48&lt;UnderBelow,"Bench risk","OK"))))</f>
        <v/>
      </c>
      <c r="M49">
        <f>IF(M48="","",IF(M48&gt;OverAbove,"Over",IF(M48&gt;NearAbove,"Near capacity",IF(M48&lt;UnderBelow,"Bench risk","OK"))))</f>
        <v/>
      </c>
      <c r="N49">
        <f>IF(N48="","",IF(N48&gt;OverAbove,"Over",IF(N48&gt;NearAbove,"Near capacity",IF(N48&lt;UnderBelow,"Bench risk","OK"))))</f>
        <v/>
      </c>
    </row>
    <row r="50"/>
    <row r="51">
      <c r="A51" s="2">
        <f>IF(Settings!$A$17="","",Settings!$A$17)</f>
        <v/>
      </c>
      <c r="B51" t="inlineStr">
        <is>
          <t>Capacity</t>
        </is>
      </c>
      <c r="C51" s="18">
        <f>IF($A$51="","",SUMIFS(Team!H$3:H$62,Team!$B$3:$B$62,$A$51))</f>
        <v/>
      </c>
      <c r="D51" s="18">
        <f>IF($A$51="","",SUMIFS(Team!I$3:I$62,Team!$B$3:$B$62,$A$51))</f>
        <v/>
      </c>
      <c r="E51" s="18">
        <f>IF($A$51="","",SUMIFS(Team!J$3:J$62,Team!$B$3:$B$62,$A$51))</f>
        <v/>
      </c>
      <c r="F51" s="18">
        <f>IF($A$51="","",SUMIFS(Team!K$3:K$62,Team!$B$3:$B$62,$A$51))</f>
        <v/>
      </c>
      <c r="G51" s="18">
        <f>IF($A$51="","",SUMIFS(Team!L$3:L$62,Team!$B$3:$B$62,$A$51))</f>
        <v/>
      </c>
      <c r="H51" s="18">
        <f>IF($A$51="","",SUMIFS(Team!M$3:M$62,Team!$B$3:$B$62,$A$51))</f>
        <v/>
      </c>
      <c r="I51" s="18">
        <f>IF($A$51="","",SUMIFS(Team!N$3:N$62,Team!$B$3:$B$62,$A$51))</f>
        <v/>
      </c>
      <c r="J51" s="18">
        <f>IF($A$51="","",SUMIFS(Team!O$3:O$62,Team!$B$3:$B$62,$A$51))</f>
        <v/>
      </c>
      <c r="K51" s="18">
        <f>IF($A$51="","",SUMIFS(Team!P$3:P$62,Team!$B$3:$B$62,$A$51))</f>
        <v/>
      </c>
      <c r="L51" s="18">
        <f>IF($A$51="","",SUMIFS(Team!Q$3:Q$62,Team!$B$3:$B$62,$A$51))</f>
        <v/>
      </c>
      <c r="M51" s="18">
        <f>IF($A$51="","",SUMIFS(Team!R$3:R$62,Team!$B$3:$B$62,$A$51))</f>
        <v/>
      </c>
      <c r="N51" s="18">
        <f>IF($A$51="","",SUMIFS(Team!S$3:S$62,Team!$B$3:$B$62,$A$51))</f>
        <v/>
      </c>
    </row>
    <row r="52">
      <c r="B52" t="inlineStr">
        <is>
          <t>Confirmed</t>
        </is>
      </c>
      <c r="C52" s="18">
        <f>IF($A$51="","",SUMIFS(Work!E$3:E$102,Work!$C$3:$C$102,$A$51,Work!$D$3:$D$102,"Confirmed"))</f>
        <v/>
      </c>
      <c r="D52" s="18">
        <f>IF($A$51="","",SUMIFS(Work!F$3:F$102,Work!$C$3:$C$102,$A$51,Work!$D$3:$D$102,"Confirmed"))</f>
        <v/>
      </c>
      <c r="E52" s="18">
        <f>IF($A$51="","",SUMIFS(Work!G$3:G$102,Work!$C$3:$C$102,$A$51,Work!$D$3:$D$102,"Confirmed"))</f>
        <v/>
      </c>
      <c r="F52" s="18">
        <f>IF($A$51="","",SUMIFS(Work!H$3:H$102,Work!$C$3:$C$102,$A$51,Work!$D$3:$D$102,"Confirmed"))</f>
        <v/>
      </c>
      <c r="G52" s="18">
        <f>IF($A$51="","",SUMIFS(Work!I$3:I$102,Work!$C$3:$C$102,$A$51,Work!$D$3:$D$102,"Confirmed"))</f>
        <v/>
      </c>
      <c r="H52" s="18">
        <f>IF($A$51="","",SUMIFS(Work!J$3:J$102,Work!$C$3:$C$102,$A$51,Work!$D$3:$D$102,"Confirmed"))</f>
        <v/>
      </c>
      <c r="I52" s="18">
        <f>IF($A$51="","",SUMIFS(Work!K$3:K$102,Work!$C$3:$C$102,$A$51,Work!$D$3:$D$102,"Confirmed"))</f>
        <v/>
      </c>
      <c r="J52" s="18">
        <f>IF($A$51="","",SUMIFS(Work!L$3:L$102,Work!$C$3:$C$102,$A$51,Work!$D$3:$D$102,"Confirmed"))</f>
        <v/>
      </c>
      <c r="K52" s="18">
        <f>IF($A$51="","",SUMIFS(Work!M$3:M$102,Work!$C$3:$C$102,$A$51,Work!$D$3:$D$102,"Confirmed"))</f>
        <v/>
      </c>
      <c r="L52" s="18">
        <f>IF($A$51="","",SUMIFS(Work!N$3:N$102,Work!$C$3:$C$102,$A$51,Work!$D$3:$D$102,"Confirmed"))</f>
        <v/>
      </c>
      <c r="M52" s="18">
        <f>IF($A$51="","",SUMIFS(Work!O$3:O$102,Work!$C$3:$C$102,$A$51,Work!$D$3:$D$102,"Confirmed"))</f>
        <v/>
      </c>
      <c r="N52" s="18">
        <f>IF($A$51="","",SUMIFS(Work!P$3:P$102,Work!$C$3:$C$102,$A$51,Work!$D$3:$D$102,"Confirmed"))</f>
        <v/>
      </c>
    </row>
    <row r="53">
      <c r="B53" t="inlineStr">
        <is>
          <t>Tentative</t>
        </is>
      </c>
      <c r="C53" s="18">
        <f>IF($A$51="","",SUMIFS(Work!E$3:E$102,Work!$C$3:$C$102,$A$51,Work!$D$3:$D$102,"Tentative"))</f>
        <v/>
      </c>
      <c r="D53" s="18">
        <f>IF($A$51="","",SUMIFS(Work!F$3:F$102,Work!$C$3:$C$102,$A$51,Work!$D$3:$D$102,"Tentative"))</f>
        <v/>
      </c>
      <c r="E53" s="18">
        <f>IF($A$51="","",SUMIFS(Work!G$3:G$102,Work!$C$3:$C$102,$A$51,Work!$D$3:$D$102,"Tentative"))</f>
        <v/>
      </c>
      <c r="F53" s="18">
        <f>IF($A$51="","",SUMIFS(Work!H$3:H$102,Work!$C$3:$C$102,$A$51,Work!$D$3:$D$102,"Tentative"))</f>
        <v/>
      </c>
      <c r="G53" s="18">
        <f>IF($A$51="","",SUMIFS(Work!I$3:I$102,Work!$C$3:$C$102,$A$51,Work!$D$3:$D$102,"Tentative"))</f>
        <v/>
      </c>
      <c r="H53" s="18">
        <f>IF($A$51="","",SUMIFS(Work!J$3:J$102,Work!$C$3:$C$102,$A$51,Work!$D$3:$D$102,"Tentative"))</f>
        <v/>
      </c>
      <c r="I53" s="18">
        <f>IF($A$51="","",SUMIFS(Work!K$3:K$102,Work!$C$3:$C$102,$A$51,Work!$D$3:$D$102,"Tentative"))</f>
        <v/>
      </c>
      <c r="J53" s="18">
        <f>IF($A$51="","",SUMIFS(Work!L$3:L$102,Work!$C$3:$C$102,$A$51,Work!$D$3:$D$102,"Tentative"))</f>
        <v/>
      </c>
      <c r="K53" s="18">
        <f>IF($A$51="","",SUMIFS(Work!M$3:M$102,Work!$C$3:$C$102,$A$51,Work!$D$3:$D$102,"Tentative"))</f>
        <v/>
      </c>
      <c r="L53" s="18">
        <f>IF($A$51="","",SUMIFS(Work!N$3:N$102,Work!$C$3:$C$102,$A$51,Work!$D$3:$D$102,"Tentative"))</f>
        <v/>
      </c>
      <c r="M53" s="18">
        <f>IF($A$51="","",SUMIFS(Work!O$3:O$102,Work!$C$3:$C$102,$A$51,Work!$D$3:$D$102,"Tentative"))</f>
        <v/>
      </c>
      <c r="N53" s="18">
        <f>IF($A$51="","",SUMIFS(Work!P$3:P$102,Work!$C$3:$C$102,$A$51,Work!$D$3:$D$102,"Tentative"))</f>
        <v/>
      </c>
    </row>
    <row r="54">
      <c r="B54" t="inlineStr">
        <is>
          <t>Free</t>
        </is>
      </c>
      <c r="C54" s="18">
        <f>IF($A$51="","",C51-C52-C53)</f>
        <v/>
      </c>
      <c r="D54" s="18">
        <f>IF($A$51="","",D51-D52-D53)</f>
        <v/>
      </c>
      <c r="E54" s="18">
        <f>IF($A$51="","",E51-E52-E53)</f>
        <v/>
      </c>
      <c r="F54" s="18">
        <f>IF($A$51="","",F51-F52-F53)</f>
        <v/>
      </c>
      <c r="G54" s="18">
        <f>IF($A$51="","",G51-G52-G53)</f>
        <v/>
      </c>
      <c r="H54" s="18">
        <f>IF($A$51="","",H51-H52-H53)</f>
        <v/>
      </c>
      <c r="I54" s="18">
        <f>IF($A$51="","",I51-I52-I53)</f>
        <v/>
      </c>
      <c r="J54" s="18">
        <f>IF($A$51="","",J51-J52-J53)</f>
        <v/>
      </c>
      <c r="K54" s="18">
        <f>IF($A$51="","",K51-K52-K53)</f>
        <v/>
      </c>
      <c r="L54" s="18">
        <f>IF($A$51="","",L51-L52-L53)</f>
        <v/>
      </c>
      <c r="M54" s="18">
        <f>IF($A$51="","",M51-M52-M53)</f>
        <v/>
      </c>
      <c r="N54" s="18">
        <f>IF($A$51="","",N51-N52-N53)</f>
        <v/>
      </c>
    </row>
    <row r="55">
      <c r="B55" t="inlineStr">
        <is>
          <t>% booked (confirmed only)</t>
        </is>
      </c>
      <c r="C55" s="19">
        <f>IF($A$51="","",IF(C51=0,"",C52/C51))</f>
        <v/>
      </c>
      <c r="D55" s="19">
        <f>IF($A$51="","",IF(D51=0,"",D52/D51))</f>
        <v/>
      </c>
      <c r="E55" s="19">
        <f>IF($A$51="","",IF(E51=0,"",E52/E51))</f>
        <v/>
      </c>
      <c r="F55" s="19">
        <f>IF($A$51="","",IF(F51=0,"",F52/F51))</f>
        <v/>
      </c>
      <c r="G55" s="19">
        <f>IF($A$51="","",IF(G51=0,"",G52/G51))</f>
        <v/>
      </c>
      <c r="H55" s="19">
        <f>IF($A$51="","",IF(H51=0,"",H52/H51))</f>
        <v/>
      </c>
      <c r="I55" s="19">
        <f>IF($A$51="","",IF(I51=0,"",I52/I51))</f>
        <v/>
      </c>
      <c r="J55" s="19">
        <f>IF($A$51="","",IF(J51=0,"",J52/J51))</f>
        <v/>
      </c>
      <c r="K55" s="19">
        <f>IF($A$51="","",IF(K51=0,"",K52/K51))</f>
        <v/>
      </c>
      <c r="L55" s="19">
        <f>IF($A$51="","",IF(L51=0,"",L52/L51))</f>
        <v/>
      </c>
      <c r="M55" s="19">
        <f>IF($A$51="","",IF(M51=0,"",M52/M51))</f>
        <v/>
      </c>
      <c r="N55" s="19">
        <f>IF($A$51="","",IF(N51=0,"",N52/N51))</f>
        <v/>
      </c>
    </row>
    <row r="56">
      <c r="B56" t="inlineStr">
        <is>
          <t>% booked incl. tentative</t>
        </is>
      </c>
      <c r="C56" s="19">
        <f>IF($A$51="","",IF(C51=0,"",(C52+C53)/C51))</f>
        <v/>
      </c>
      <c r="D56" s="19">
        <f>IF($A$51="","",IF(D51=0,"",(D52+D53)/D51))</f>
        <v/>
      </c>
      <c r="E56" s="19">
        <f>IF($A$51="","",IF(E51=0,"",(E52+E53)/E51))</f>
        <v/>
      </c>
      <c r="F56" s="19">
        <f>IF($A$51="","",IF(F51=0,"",(F52+F53)/F51))</f>
        <v/>
      </c>
      <c r="G56" s="19">
        <f>IF($A$51="","",IF(G51=0,"",(G52+G53)/G51))</f>
        <v/>
      </c>
      <c r="H56" s="19">
        <f>IF($A$51="","",IF(H51=0,"",(H52+H53)/H51))</f>
        <v/>
      </c>
      <c r="I56" s="19">
        <f>IF($A$51="","",IF(I51=0,"",(I52+I53)/I51))</f>
        <v/>
      </c>
      <c r="J56" s="19">
        <f>IF($A$51="","",IF(J51=0,"",(J52+J53)/J51))</f>
        <v/>
      </c>
      <c r="K56" s="19">
        <f>IF($A$51="","",IF(K51=0,"",(K52+K53)/K51))</f>
        <v/>
      </c>
      <c r="L56" s="19">
        <f>IF($A$51="","",IF(L51=0,"",(L52+L53)/L51))</f>
        <v/>
      </c>
      <c r="M56" s="19">
        <f>IF($A$51="","",IF(M51=0,"",(M52+M53)/M51))</f>
        <v/>
      </c>
      <c r="N56" s="19">
        <f>IF($A$51="","",IF(N51=0,"",(N52+N53)/N51))</f>
        <v/>
      </c>
    </row>
    <row r="57">
      <c r="B57" t="inlineStr">
        <is>
          <t>Status</t>
        </is>
      </c>
      <c r="C57">
        <f>IF(C56="","",IF(C56&gt;OverAbove,"Over",IF(C56&gt;NearAbove,"Near capacity",IF(C56&lt;UnderBelow,"Bench risk","OK"))))</f>
        <v/>
      </c>
      <c r="D57">
        <f>IF(D56="","",IF(D56&gt;OverAbove,"Over",IF(D56&gt;NearAbove,"Near capacity",IF(D56&lt;UnderBelow,"Bench risk","OK"))))</f>
        <v/>
      </c>
      <c r="E57">
        <f>IF(E56="","",IF(E56&gt;OverAbove,"Over",IF(E56&gt;NearAbove,"Near capacity",IF(E56&lt;UnderBelow,"Bench risk","OK"))))</f>
        <v/>
      </c>
      <c r="F57">
        <f>IF(F56="","",IF(F56&gt;OverAbove,"Over",IF(F56&gt;NearAbove,"Near capacity",IF(F56&lt;UnderBelow,"Bench risk","OK"))))</f>
        <v/>
      </c>
      <c r="G57">
        <f>IF(G56="","",IF(G56&gt;OverAbove,"Over",IF(G56&gt;NearAbove,"Near capacity",IF(G56&lt;UnderBelow,"Bench risk","OK"))))</f>
        <v/>
      </c>
      <c r="H57">
        <f>IF(H56="","",IF(H56&gt;OverAbove,"Over",IF(H56&gt;NearAbove,"Near capacity",IF(H56&lt;UnderBelow,"Bench risk","OK"))))</f>
        <v/>
      </c>
      <c r="I57">
        <f>IF(I56="","",IF(I56&gt;OverAbove,"Over",IF(I56&gt;NearAbove,"Near capacity",IF(I56&lt;UnderBelow,"Bench risk","OK"))))</f>
        <v/>
      </c>
      <c r="J57">
        <f>IF(J56="","",IF(J56&gt;OverAbove,"Over",IF(J56&gt;NearAbove,"Near capacity",IF(J56&lt;UnderBelow,"Bench risk","OK"))))</f>
        <v/>
      </c>
      <c r="K57">
        <f>IF(K56="","",IF(K56&gt;OverAbove,"Over",IF(K56&gt;NearAbove,"Near capacity",IF(K56&lt;UnderBelow,"Bench risk","OK"))))</f>
        <v/>
      </c>
      <c r="L57">
        <f>IF(L56="","",IF(L56&gt;OverAbove,"Over",IF(L56&gt;NearAbove,"Near capacity",IF(L56&lt;UnderBelow,"Bench risk","OK"))))</f>
        <v/>
      </c>
      <c r="M57">
        <f>IF(M56="","",IF(M56&gt;OverAbove,"Over",IF(M56&gt;NearAbove,"Near capacity",IF(M56&lt;UnderBelow,"Bench risk","OK"))))</f>
        <v/>
      </c>
      <c r="N57">
        <f>IF(N56="","",IF(N56&gt;OverAbove,"Over",IF(N56&gt;NearAbove,"Near capacity",IF(N56&lt;UnderBelow,"Bench risk","OK"))))</f>
        <v/>
      </c>
    </row>
    <row r="58"/>
    <row r="59">
      <c r="A59" s="2">
        <f>IF(Settings!$A$18="","",Settings!$A$18)</f>
        <v/>
      </c>
      <c r="B59" t="inlineStr">
        <is>
          <t>Capacity</t>
        </is>
      </c>
      <c r="C59" s="18">
        <f>IF($A$59="","",SUMIFS(Team!H$3:H$62,Team!$B$3:$B$62,$A$59))</f>
        <v/>
      </c>
      <c r="D59" s="18">
        <f>IF($A$59="","",SUMIFS(Team!I$3:I$62,Team!$B$3:$B$62,$A$59))</f>
        <v/>
      </c>
      <c r="E59" s="18">
        <f>IF($A$59="","",SUMIFS(Team!J$3:J$62,Team!$B$3:$B$62,$A$59))</f>
        <v/>
      </c>
      <c r="F59" s="18">
        <f>IF($A$59="","",SUMIFS(Team!K$3:K$62,Team!$B$3:$B$62,$A$59))</f>
        <v/>
      </c>
      <c r="G59" s="18">
        <f>IF($A$59="","",SUMIFS(Team!L$3:L$62,Team!$B$3:$B$62,$A$59))</f>
        <v/>
      </c>
      <c r="H59" s="18">
        <f>IF($A$59="","",SUMIFS(Team!M$3:M$62,Team!$B$3:$B$62,$A$59))</f>
        <v/>
      </c>
      <c r="I59" s="18">
        <f>IF($A$59="","",SUMIFS(Team!N$3:N$62,Team!$B$3:$B$62,$A$59))</f>
        <v/>
      </c>
      <c r="J59" s="18">
        <f>IF($A$59="","",SUMIFS(Team!O$3:O$62,Team!$B$3:$B$62,$A$59))</f>
        <v/>
      </c>
      <c r="K59" s="18">
        <f>IF($A$59="","",SUMIFS(Team!P$3:P$62,Team!$B$3:$B$62,$A$59))</f>
        <v/>
      </c>
      <c r="L59" s="18">
        <f>IF($A$59="","",SUMIFS(Team!Q$3:Q$62,Team!$B$3:$B$62,$A$59))</f>
        <v/>
      </c>
      <c r="M59" s="18">
        <f>IF($A$59="","",SUMIFS(Team!R$3:R$62,Team!$B$3:$B$62,$A$59))</f>
        <v/>
      </c>
      <c r="N59" s="18">
        <f>IF($A$59="","",SUMIFS(Team!S$3:S$62,Team!$B$3:$B$62,$A$59))</f>
        <v/>
      </c>
    </row>
    <row r="60">
      <c r="B60" t="inlineStr">
        <is>
          <t>Confirmed</t>
        </is>
      </c>
      <c r="C60" s="18">
        <f>IF($A$59="","",SUMIFS(Work!E$3:E$102,Work!$C$3:$C$102,$A$59,Work!$D$3:$D$102,"Confirmed"))</f>
        <v/>
      </c>
      <c r="D60" s="18">
        <f>IF($A$59="","",SUMIFS(Work!F$3:F$102,Work!$C$3:$C$102,$A$59,Work!$D$3:$D$102,"Confirmed"))</f>
        <v/>
      </c>
      <c r="E60" s="18">
        <f>IF($A$59="","",SUMIFS(Work!G$3:G$102,Work!$C$3:$C$102,$A$59,Work!$D$3:$D$102,"Confirmed"))</f>
        <v/>
      </c>
      <c r="F60" s="18">
        <f>IF($A$59="","",SUMIFS(Work!H$3:H$102,Work!$C$3:$C$102,$A$59,Work!$D$3:$D$102,"Confirmed"))</f>
        <v/>
      </c>
      <c r="G60" s="18">
        <f>IF($A$59="","",SUMIFS(Work!I$3:I$102,Work!$C$3:$C$102,$A$59,Work!$D$3:$D$102,"Confirmed"))</f>
        <v/>
      </c>
      <c r="H60" s="18">
        <f>IF($A$59="","",SUMIFS(Work!J$3:J$102,Work!$C$3:$C$102,$A$59,Work!$D$3:$D$102,"Confirmed"))</f>
        <v/>
      </c>
      <c r="I60" s="18">
        <f>IF($A$59="","",SUMIFS(Work!K$3:K$102,Work!$C$3:$C$102,$A$59,Work!$D$3:$D$102,"Confirmed"))</f>
        <v/>
      </c>
      <c r="J60" s="18">
        <f>IF($A$59="","",SUMIFS(Work!L$3:L$102,Work!$C$3:$C$102,$A$59,Work!$D$3:$D$102,"Confirmed"))</f>
        <v/>
      </c>
      <c r="K60" s="18">
        <f>IF($A$59="","",SUMIFS(Work!M$3:M$102,Work!$C$3:$C$102,$A$59,Work!$D$3:$D$102,"Confirmed"))</f>
        <v/>
      </c>
      <c r="L60" s="18">
        <f>IF($A$59="","",SUMIFS(Work!N$3:N$102,Work!$C$3:$C$102,$A$59,Work!$D$3:$D$102,"Confirmed"))</f>
        <v/>
      </c>
      <c r="M60" s="18">
        <f>IF($A$59="","",SUMIFS(Work!O$3:O$102,Work!$C$3:$C$102,$A$59,Work!$D$3:$D$102,"Confirmed"))</f>
        <v/>
      </c>
      <c r="N60" s="18">
        <f>IF($A$59="","",SUMIFS(Work!P$3:P$102,Work!$C$3:$C$102,$A$59,Work!$D$3:$D$102,"Confirmed"))</f>
        <v/>
      </c>
    </row>
    <row r="61">
      <c r="B61" t="inlineStr">
        <is>
          <t>Tentative</t>
        </is>
      </c>
      <c r="C61" s="18">
        <f>IF($A$59="","",SUMIFS(Work!E$3:E$102,Work!$C$3:$C$102,$A$59,Work!$D$3:$D$102,"Tentative"))</f>
        <v/>
      </c>
      <c r="D61" s="18">
        <f>IF($A$59="","",SUMIFS(Work!F$3:F$102,Work!$C$3:$C$102,$A$59,Work!$D$3:$D$102,"Tentative"))</f>
        <v/>
      </c>
      <c r="E61" s="18">
        <f>IF($A$59="","",SUMIFS(Work!G$3:G$102,Work!$C$3:$C$102,$A$59,Work!$D$3:$D$102,"Tentative"))</f>
        <v/>
      </c>
      <c r="F61" s="18">
        <f>IF($A$59="","",SUMIFS(Work!H$3:H$102,Work!$C$3:$C$102,$A$59,Work!$D$3:$D$102,"Tentative"))</f>
        <v/>
      </c>
      <c r="G61" s="18">
        <f>IF($A$59="","",SUMIFS(Work!I$3:I$102,Work!$C$3:$C$102,$A$59,Work!$D$3:$D$102,"Tentative"))</f>
        <v/>
      </c>
      <c r="H61" s="18">
        <f>IF($A$59="","",SUMIFS(Work!J$3:J$102,Work!$C$3:$C$102,$A$59,Work!$D$3:$D$102,"Tentative"))</f>
        <v/>
      </c>
      <c r="I61" s="18">
        <f>IF($A$59="","",SUMIFS(Work!K$3:K$102,Work!$C$3:$C$102,$A$59,Work!$D$3:$D$102,"Tentative"))</f>
        <v/>
      </c>
      <c r="J61" s="18">
        <f>IF($A$59="","",SUMIFS(Work!L$3:L$102,Work!$C$3:$C$102,$A$59,Work!$D$3:$D$102,"Tentative"))</f>
        <v/>
      </c>
      <c r="K61" s="18">
        <f>IF($A$59="","",SUMIFS(Work!M$3:M$102,Work!$C$3:$C$102,$A$59,Work!$D$3:$D$102,"Tentative"))</f>
        <v/>
      </c>
      <c r="L61" s="18">
        <f>IF($A$59="","",SUMIFS(Work!N$3:N$102,Work!$C$3:$C$102,$A$59,Work!$D$3:$D$102,"Tentative"))</f>
        <v/>
      </c>
      <c r="M61" s="18">
        <f>IF($A$59="","",SUMIFS(Work!O$3:O$102,Work!$C$3:$C$102,$A$59,Work!$D$3:$D$102,"Tentative"))</f>
        <v/>
      </c>
      <c r="N61" s="18">
        <f>IF($A$59="","",SUMIFS(Work!P$3:P$102,Work!$C$3:$C$102,$A$59,Work!$D$3:$D$102,"Tentative"))</f>
        <v/>
      </c>
    </row>
    <row r="62">
      <c r="B62" t="inlineStr">
        <is>
          <t>Free</t>
        </is>
      </c>
      <c r="C62" s="18">
        <f>IF($A$59="","",C59-C60-C61)</f>
        <v/>
      </c>
      <c r="D62" s="18">
        <f>IF($A$59="","",D59-D60-D61)</f>
        <v/>
      </c>
      <c r="E62" s="18">
        <f>IF($A$59="","",E59-E60-E61)</f>
        <v/>
      </c>
      <c r="F62" s="18">
        <f>IF($A$59="","",F59-F60-F61)</f>
        <v/>
      </c>
      <c r="G62" s="18">
        <f>IF($A$59="","",G59-G60-G61)</f>
        <v/>
      </c>
      <c r="H62" s="18">
        <f>IF($A$59="","",H59-H60-H61)</f>
        <v/>
      </c>
      <c r="I62" s="18">
        <f>IF($A$59="","",I59-I60-I61)</f>
        <v/>
      </c>
      <c r="J62" s="18">
        <f>IF($A$59="","",J59-J60-J61)</f>
        <v/>
      </c>
      <c r="K62" s="18">
        <f>IF($A$59="","",K59-K60-K61)</f>
        <v/>
      </c>
      <c r="L62" s="18">
        <f>IF($A$59="","",L59-L60-L61)</f>
        <v/>
      </c>
      <c r="M62" s="18">
        <f>IF($A$59="","",M59-M60-M61)</f>
        <v/>
      </c>
      <c r="N62" s="18">
        <f>IF($A$59="","",N59-N60-N61)</f>
        <v/>
      </c>
    </row>
    <row r="63">
      <c r="B63" t="inlineStr">
        <is>
          <t>% booked (confirmed only)</t>
        </is>
      </c>
      <c r="C63" s="19">
        <f>IF($A$59="","",IF(C59=0,"",C60/C59))</f>
        <v/>
      </c>
      <c r="D63" s="19">
        <f>IF($A$59="","",IF(D59=0,"",D60/D59))</f>
        <v/>
      </c>
      <c r="E63" s="19">
        <f>IF($A$59="","",IF(E59=0,"",E60/E59))</f>
        <v/>
      </c>
      <c r="F63" s="19">
        <f>IF($A$59="","",IF(F59=0,"",F60/F59))</f>
        <v/>
      </c>
      <c r="G63" s="19">
        <f>IF($A$59="","",IF(G59=0,"",G60/G59))</f>
        <v/>
      </c>
      <c r="H63" s="19">
        <f>IF($A$59="","",IF(H59=0,"",H60/H59))</f>
        <v/>
      </c>
      <c r="I63" s="19">
        <f>IF($A$59="","",IF(I59=0,"",I60/I59))</f>
        <v/>
      </c>
      <c r="J63" s="19">
        <f>IF($A$59="","",IF(J59=0,"",J60/J59))</f>
        <v/>
      </c>
      <c r="K63" s="19">
        <f>IF($A$59="","",IF(K59=0,"",K60/K59))</f>
        <v/>
      </c>
      <c r="L63" s="19">
        <f>IF($A$59="","",IF(L59=0,"",L60/L59))</f>
        <v/>
      </c>
      <c r="M63" s="19">
        <f>IF($A$59="","",IF(M59=0,"",M60/M59))</f>
        <v/>
      </c>
      <c r="N63" s="19">
        <f>IF($A$59="","",IF(N59=0,"",N60/N59))</f>
        <v/>
      </c>
    </row>
    <row r="64">
      <c r="B64" t="inlineStr">
        <is>
          <t>% booked incl. tentative</t>
        </is>
      </c>
      <c r="C64" s="19">
        <f>IF($A$59="","",IF(C59=0,"",(C60+C61)/C59))</f>
        <v/>
      </c>
      <c r="D64" s="19">
        <f>IF($A$59="","",IF(D59=0,"",(D60+D61)/D59))</f>
        <v/>
      </c>
      <c r="E64" s="19">
        <f>IF($A$59="","",IF(E59=0,"",(E60+E61)/E59))</f>
        <v/>
      </c>
      <c r="F64" s="19">
        <f>IF($A$59="","",IF(F59=0,"",(F60+F61)/F59))</f>
        <v/>
      </c>
      <c r="G64" s="19">
        <f>IF($A$59="","",IF(G59=0,"",(G60+G61)/G59))</f>
        <v/>
      </c>
      <c r="H64" s="19">
        <f>IF($A$59="","",IF(H59=0,"",(H60+H61)/H59))</f>
        <v/>
      </c>
      <c r="I64" s="19">
        <f>IF($A$59="","",IF(I59=0,"",(I60+I61)/I59))</f>
        <v/>
      </c>
      <c r="J64" s="19">
        <f>IF($A$59="","",IF(J59=0,"",(J60+J61)/J59))</f>
        <v/>
      </c>
      <c r="K64" s="19">
        <f>IF($A$59="","",IF(K59=0,"",(K60+K61)/K59))</f>
        <v/>
      </c>
      <c r="L64" s="19">
        <f>IF($A$59="","",IF(L59=0,"",(L60+L61)/L59))</f>
        <v/>
      </c>
      <c r="M64" s="19">
        <f>IF($A$59="","",IF(M59=0,"",(M60+M61)/M59))</f>
        <v/>
      </c>
      <c r="N64" s="19">
        <f>IF($A$59="","",IF(N59=0,"",(N60+N61)/N59))</f>
        <v/>
      </c>
    </row>
    <row r="65">
      <c r="B65" t="inlineStr">
        <is>
          <t>Status</t>
        </is>
      </c>
      <c r="C65">
        <f>IF(C64="","",IF(C64&gt;OverAbove,"Over",IF(C64&gt;NearAbove,"Near capacity",IF(C64&lt;UnderBelow,"Bench risk","OK"))))</f>
        <v/>
      </c>
      <c r="D65">
        <f>IF(D64="","",IF(D64&gt;OverAbove,"Over",IF(D64&gt;NearAbove,"Near capacity",IF(D64&lt;UnderBelow,"Bench risk","OK"))))</f>
        <v/>
      </c>
      <c r="E65">
        <f>IF(E64="","",IF(E64&gt;OverAbove,"Over",IF(E64&gt;NearAbove,"Near capacity",IF(E64&lt;UnderBelow,"Bench risk","OK"))))</f>
        <v/>
      </c>
      <c r="F65">
        <f>IF(F64="","",IF(F64&gt;OverAbove,"Over",IF(F64&gt;NearAbove,"Near capacity",IF(F64&lt;UnderBelow,"Bench risk","OK"))))</f>
        <v/>
      </c>
      <c r="G65">
        <f>IF(G64="","",IF(G64&gt;OverAbove,"Over",IF(G64&gt;NearAbove,"Near capacity",IF(G64&lt;UnderBelow,"Bench risk","OK"))))</f>
        <v/>
      </c>
      <c r="H65">
        <f>IF(H64="","",IF(H64&gt;OverAbove,"Over",IF(H64&gt;NearAbove,"Near capacity",IF(H64&lt;UnderBelow,"Bench risk","OK"))))</f>
        <v/>
      </c>
      <c r="I65">
        <f>IF(I64="","",IF(I64&gt;OverAbove,"Over",IF(I64&gt;NearAbove,"Near capacity",IF(I64&lt;UnderBelow,"Bench risk","OK"))))</f>
        <v/>
      </c>
      <c r="J65">
        <f>IF(J64="","",IF(J64&gt;OverAbove,"Over",IF(J64&gt;NearAbove,"Near capacity",IF(J64&lt;UnderBelow,"Bench risk","OK"))))</f>
        <v/>
      </c>
      <c r="K65">
        <f>IF(K64="","",IF(K64&gt;OverAbove,"Over",IF(K64&gt;NearAbove,"Near capacity",IF(K64&lt;UnderBelow,"Bench risk","OK"))))</f>
        <v/>
      </c>
      <c r="L65">
        <f>IF(L64="","",IF(L64&gt;OverAbove,"Over",IF(L64&gt;NearAbove,"Near capacity",IF(L64&lt;UnderBelow,"Bench risk","OK"))))</f>
        <v/>
      </c>
      <c r="M65">
        <f>IF(M64="","",IF(M64&gt;OverAbove,"Over",IF(M64&gt;NearAbove,"Near capacity",IF(M64&lt;UnderBelow,"Bench risk","OK"))))</f>
        <v/>
      </c>
      <c r="N65">
        <f>IF(N64="","",IF(N64&gt;OverAbove,"Over",IF(N64&gt;NearAbove,"Near capacity",IF(N64&lt;UnderBelow,"Bench risk","OK"))))</f>
        <v/>
      </c>
    </row>
    <row r="66"/>
    <row r="67">
      <c r="A67" s="2">
        <f>IF(Settings!$A$19="","",Settings!$A$19)</f>
        <v/>
      </c>
      <c r="B67" t="inlineStr">
        <is>
          <t>Capacity</t>
        </is>
      </c>
      <c r="C67" s="18">
        <f>IF($A$67="","",SUMIFS(Team!H$3:H$62,Team!$B$3:$B$62,$A$67))</f>
        <v/>
      </c>
      <c r="D67" s="18">
        <f>IF($A$67="","",SUMIFS(Team!I$3:I$62,Team!$B$3:$B$62,$A$67))</f>
        <v/>
      </c>
      <c r="E67" s="18">
        <f>IF($A$67="","",SUMIFS(Team!J$3:J$62,Team!$B$3:$B$62,$A$67))</f>
        <v/>
      </c>
      <c r="F67" s="18">
        <f>IF($A$67="","",SUMIFS(Team!K$3:K$62,Team!$B$3:$B$62,$A$67))</f>
        <v/>
      </c>
      <c r="G67" s="18">
        <f>IF($A$67="","",SUMIFS(Team!L$3:L$62,Team!$B$3:$B$62,$A$67))</f>
        <v/>
      </c>
      <c r="H67" s="18">
        <f>IF($A$67="","",SUMIFS(Team!M$3:M$62,Team!$B$3:$B$62,$A$67))</f>
        <v/>
      </c>
      <c r="I67" s="18">
        <f>IF($A$67="","",SUMIFS(Team!N$3:N$62,Team!$B$3:$B$62,$A$67))</f>
        <v/>
      </c>
      <c r="J67" s="18">
        <f>IF($A$67="","",SUMIFS(Team!O$3:O$62,Team!$B$3:$B$62,$A$67))</f>
        <v/>
      </c>
      <c r="K67" s="18">
        <f>IF($A$67="","",SUMIFS(Team!P$3:P$62,Team!$B$3:$B$62,$A$67))</f>
        <v/>
      </c>
      <c r="L67" s="18">
        <f>IF($A$67="","",SUMIFS(Team!Q$3:Q$62,Team!$B$3:$B$62,$A$67))</f>
        <v/>
      </c>
      <c r="M67" s="18">
        <f>IF($A$67="","",SUMIFS(Team!R$3:R$62,Team!$B$3:$B$62,$A$67))</f>
        <v/>
      </c>
      <c r="N67" s="18">
        <f>IF($A$67="","",SUMIFS(Team!S$3:S$62,Team!$B$3:$B$62,$A$67))</f>
        <v/>
      </c>
    </row>
    <row r="68">
      <c r="B68" t="inlineStr">
        <is>
          <t>Confirmed</t>
        </is>
      </c>
      <c r="C68" s="18">
        <f>IF($A$67="","",SUMIFS(Work!E$3:E$102,Work!$C$3:$C$102,$A$67,Work!$D$3:$D$102,"Confirmed"))</f>
        <v/>
      </c>
      <c r="D68" s="18">
        <f>IF($A$67="","",SUMIFS(Work!F$3:F$102,Work!$C$3:$C$102,$A$67,Work!$D$3:$D$102,"Confirmed"))</f>
        <v/>
      </c>
      <c r="E68" s="18">
        <f>IF($A$67="","",SUMIFS(Work!G$3:G$102,Work!$C$3:$C$102,$A$67,Work!$D$3:$D$102,"Confirmed"))</f>
        <v/>
      </c>
      <c r="F68" s="18">
        <f>IF($A$67="","",SUMIFS(Work!H$3:H$102,Work!$C$3:$C$102,$A$67,Work!$D$3:$D$102,"Confirmed"))</f>
        <v/>
      </c>
      <c r="G68" s="18">
        <f>IF($A$67="","",SUMIFS(Work!I$3:I$102,Work!$C$3:$C$102,$A$67,Work!$D$3:$D$102,"Confirmed"))</f>
        <v/>
      </c>
      <c r="H68" s="18">
        <f>IF($A$67="","",SUMIFS(Work!J$3:J$102,Work!$C$3:$C$102,$A$67,Work!$D$3:$D$102,"Confirmed"))</f>
        <v/>
      </c>
      <c r="I68" s="18">
        <f>IF($A$67="","",SUMIFS(Work!K$3:K$102,Work!$C$3:$C$102,$A$67,Work!$D$3:$D$102,"Confirmed"))</f>
        <v/>
      </c>
      <c r="J68" s="18">
        <f>IF($A$67="","",SUMIFS(Work!L$3:L$102,Work!$C$3:$C$102,$A$67,Work!$D$3:$D$102,"Confirmed"))</f>
        <v/>
      </c>
      <c r="K68" s="18">
        <f>IF($A$67="","",SUMIFS(Work!M$3:M$102,Work!$C$3:$C$102,$A$67,Work!$D$3:$D$102,"Confirmed"))</f>
        <v/>
      </c>
      <c r="L68" s="18">
        <f>IF($A$67="","",SUMIFS(Work!N$3:N$102,Work!$C$3:$C$102,$A$67,Work!$D$3:$D$102,"Confirmed"))</f>
        <v/>
      </c>
      <c r="M68" s="18">
        <f>IF($A$67="","",SUMIFS(Work!O$3:O$102,Work!$C$3:$C$102,$A$67,Work!$D$3:$D$102,"Confirmed"))</f>
        <v/>
      </c>
      <c r="N68" s="18">
        <f>IF($A$67="","",SUMIFS(Work!P$3:P$102,Work!$C$3:$C$102,$A$67,Work!$D$3:$D$102,"Confirmed"))</f>
        <v/>
      </c>
    </row>
    <row r="69">
      <c r="B69" t="inlineStr">
        <is>
          <t>Tentative</t>
        </is>
      </c>
      <c r="C69" s="18">
        <f>IF($A$67="","",SUMIFS(Work!E$3:E$102,Work!$C$3:$C$102,$A$67,Work!$D$3:$D$102,"Tentative"))</f>
        <v/>
      </c>
      <c r="D69" s="18">
        <f>IF($A$67="","",SUMIFS(Work!F$3:F$102,Work!$C$3:$C$102,$A$67,Work!$D$3:$D$102,"Tentative"))</f>
        <v/>
      </c>
      <c r="E69" s="18">
        <f>IF($A$67="","",SUMIFS(Work!G$3:G$102,Work!$C$3:$C$102,$A$67,Work!$D$3:$D$102,"Tentative"))</f>
        <v/>
      </c>
      <c r="F69" s="18">
        <f>IF($A$67="","",SUMIFS(Work!H$3:H$102,Work!$C$3:$C$102,$A$67,Work!$D$3:$D$102,"Tentative"))</f>
        <v/>
      </c>
      <c r="G69" s="18">
        <f>IF($A$67="","",SUMIFS(Work!I$3:I$102,Work!$C$3:$C$102,$A$67,Work!$D$3:$D$102,"Tentative"))</f>
        <v/>
      </c>
      <c r="H69" s="18">
        <f>IF($A$67="","",SUMIFS(Work!J$3:J$102,Work!$C$3:$C$102,$A$67,Work!$D$3:$D$102,"Tentative"))</f>
        <v/>
      </c>
      <c r="I69" s="18">
        <f>IF($A$67="","",SUMIFS(Work!K$3:K$102,Work!$C$3:$C$102,$A$67,Work!$D$3:$D$102,"Tentative"))</f>
        <v/>
      </c>
      <c r="J69" s="18">
        <f>IF($A$67="","",SUMIFS(Work!L$3:L$102,Work!$C$3:$C$102,$A$67,Work!$D$3:$D$102,"Tentative"))</f>
        <v/>
      </c>
      <c r="K69" s="18">
        <f>IF($A$67="","",SUMIFS(Work!M$3:M$102,Work!$C$3:$C$102,$A$67,Work!$D$3:$D$102,"Tentative"))</f>
        <v/>
      </c>
      <c r="L69" s="18">
        <f>IF($A$67="","",SUMIFS(Work!N$3:N$102,Work!$C$3:$C$102,$A$67,Work!$D$3:$D$102,"Tentative"))</f>
        <v/>
      </c>
      <c r="M69" s="18">
        <f>IF($A$67="","",SUMIFS(Work!O$3:O$102,Work!$C$3:$C$102,$A$67,Work!$D$3:$D$102,"Tentative"))</f>
        <v/>
      </c>
      <c r="N69" s="18">
        <f>IF($A$67="","",SUMIFS(Work!P$3:P$102,Work!$C$3:$C$102,$A$67,Work!$D$3:$D$102,"Tentative"))</f>
        <v/>
      </c>
    </row>
    <row r="70">
      <c r="B70" t="inlineStr">
        <is>
          <t>Free</t>
        </is>
      </c>
      <c r="C70" s="18">
        <f>IF($A$67="","",C67-C68-C69)</f>
        <v/>
      </c>
      <c r="D70" s="18">
        <f>IF($A$67="","",D67-D68-D69)</f>
        <v/>
      </c>
      <c r="E70" s="18">
        <f>IF($A$67="","",E67-E68-E69)</f>
        <v/>
      </c>
      <c r="F70" s="18">
        <f>IF($A$67="","",F67-F68-F69)</f>
        <v/>
      </c>
      <c r="G70" s="18">
        <f>IF($A$67="","",G67-G68-G69)</f>
        <v/>
      </c>
      <c r="H70" s="18">
        <f>IF($A$67="","",H67-H68-H69)</f>
        <v/>
      </c>
      <c r="I70" s="18">
        <f>IF($A$67="","",I67-I68-I69)</f>
        <v/>
      </c>
      <c r="J70" s="18">
        <f>IF($A$67="","",J67-J68-J69)</f>
        <v/>
      </c>
      <c r="K70" s="18">
        <f>IF($A$67="","",K67-K68-K69)</f>
        <v/>
      </c>
      <c r="L70" s="18">
        <f>IF($A$67="","",L67-L68-L69)</f>
        <v/>
      </c>
      <c r="M70" s="18">
        <f>IF($A$67="","",M67-M68-M69)</f>
        <v/>
      </c>
      <c r="N70" s="18">
        <f>IF($A$67="","",N67-N68-N69)</f>
        <v/>
      </c>
    </row>
    <row r="71">
      <c r="B71" t="inlineStr">
        <is>
          <t>% booked (confirmed only)</t>
        </is>
      </c>
      <c r="C71" s="19">
        <f>IF($A$67="","",IF(C67=0,"",C68/C67))</f>
        <v/>
      </c>
      <c r="D71" s="19">
        <f>IF($A$67="","",IF(D67=0,"",D68/D67))</f>
        <v/>
      </c>
      <c r="E71" s="19">
        <f>IF($A$67="","",IF(E67=0,"",E68/E67))</f>
        <v/>
      </c>
      <c r="F71" s="19">
        <f>IF($A$67="","",IF(F67=0,"",F68/F67))</f>
        <v/>
      </c>
      <c r="G71" s="19">
        <f>IF($A$67="","",IF(G67=0,"",G68/G67))</f>
        <v/>
      </c>
      <c r="H71" s="19">
        <f>IF($A$67="","",IF(H67=0,"",H68/H67))</f>
        <v/>
      </c>
      <c r="I71" s="19">
        <f>IF($A$67="","",IF(I67=0,"",I68/I67))</f>
        <v/>
      </c>
      <c r="J71" s="19">
        <f>IF($A$67="","",IF(J67=0,"",J68/J67))</f>
        <v/>
      </c>
      <c r="K71" s="19">
        <f>IF($A$67="","",IF(K67=0,"",K68/K67))</f>
        <v/>
      </c>
      <c r="L71" s="19">
        <f>IF($A$67="","",IF(L67=0,"",L68/L67))</f>
        <v/>
      </c>
      <c r="M71" s="19">
        <f>IF($A$67="","",IF(M67=0,"",M68/M67))</f>
        <v/>
      </c>
      <c r="N71" s="19">
        <f>IF($A$67="","",IF(N67=0,"",N68/N67))</f>
        <v/>
      </c>
    </row>
    <row r="72">
      <c r="B72" t="inlineStr">
        <is>
          <t>% booked incl. tentative</t>
        </is>
      </c>
      <c r="C72" s="19">
        <f>IF($A$67="","",IF(C67=0,"",(C68+C69)/C67))</f>
        <v/>
      </c>
      <c r="D72" s="19">
        <f>IF($A$67="","",IF(D67=0,"",(D68+D69)/D67))</f>
        <v/>
      </c>
      <c r="E72" s="19">
        <f>IF($A$67="","",IF(E67=0,"",(E68+E69)/E67))</f>
        <v/>
      </c>
      <c r="F72" s="19">
        <f>IF($A$67="","",IF(F67=0,"",(F68+F69)/F67))</f>
        <v/>
      </c>
      <c r="G72" s="19">
        <f>IF($A$67="","",IF(G67=0,"",(G68+G69)/G67))</f>
        <v/>
      </c>
      <c r="H72" s="19">
        <f>IF($A$67="","",IF(H67=0,"",(H68+H69)/H67))</f>
        <v/>
      </c>
      <c r="I72" s="19">
        <f>IF($A$67="","",IF(I67=0,"",(I68+I69)/I67))</f>
        <v/>
      </c>
      <c r="J72" s="19">
        <f>IF($A$67="","",IF(J67=0,"",(J68+J69)/J67))</f>
        <v/>
      </c>
      <c r="K72" s="19">
        <f>IF($A$67="","",IF(K67=0,"",(K68+K69)/K67))</f>
        <v/>
      </c>
      <c r="L72" s="19">
        <f>IF($A$67="","",IF(L67=0,"",(L68+L69)/L67))</f>
        <v/>
      </c>
      <c r="M72" s="19">
        <f>IF($A$67="","",IF(M67=0,"",(M68+M69)/M67))</f>
        <v/>
      </c>
      <c r="N72" s="19">
        <f>IF($A$67="","",IF(N67=0,"",(N68+N69)/N67))</f>
        <v/>
      </c>
    </row>
    <row r="73">
      <c r="B73" t="inlineStr">
        <is>
          <t>Status</t>
        </is>
      </c>
      <c r="C73">
        <f>IF(C72="","",IF(C72&gt;OverAbove,"Over",IF(C72&gt;NearAbove,"Near capacity",IF(C72&lt;UnderBelow,"Bench risk","OK"))))</f>
        <v/>
      </c>
      <c r="D73">
        <f>IF(D72="","",IF(D72&gt;OverAbove,"Over",IF(D72&gt;NearAbove,"Near capacity",IF(D72&lt;UnderBelow,"Bench risk","OK"))))</f>
        <v/>
      </c>
      <c r="E73">
        <f>IF(E72="","",IF(E72&gt;OverAbove,"Over",IF(E72&gt;NearAbove,"Near capacity",IF(E72&lt;UnderBelow,"Bench risk","OK"))))</f>
        <v/>
      </c>
      <c r="F73">
        <f>IF(F72="","",IF(F72&gt;OverAbove,"Over",IF(F72&gt;NearAbove,"Near capacity",IF(F72&lt;UnderBelow,"Bench risk","OK"))))</f>
        <v/>
      </c>
      <c r="G73">
        <f>IF(G72="","",IF(G72&gt;OverAbove,"Over",IF(G72&gt;NearAbove,"Near capacity",IF(G72&lt;UnderBelow,"Bench risk","OK"))))</f>
        <v/>
      </c>
      <c r="H73">
        <f>IF(H72="","",IF(H72&gt;OverAbove,"Over",IF(H72&gt;NearAbove,"Near capacity",IF(H72&lt;UnderBelow,"Bench risk","OK"))))</f>
        <v/>
      </c>
      <c r="I73">
        <f>IF(I72="","",IF(I72&gt;OverAbove,"Over",IF(I72&gt;NearAbove,"Near capacity",IF(I72&lt;UnderBelow,"Bench risk","OK"))))</f>
        <v/>
      </c>
      <c r="J73">
        <f>IF(J72="","",IF(J72&gt;OverAbove,"Over",IF(J72&gt;NearAbove,"Near capacity",IF(J72&lt;UnderBelow,"Bench risk","OK"))))</f>
        <v/>
      </c>
      <c r="K73">
        <f>IF(K72="","",IF(K72&gt;OverAbove,"Over",IF(K72&gt;NearAbove,"Near capacity",IF(K72&lt;UnderBelow,"Bench risk","OK"))))</f>
        <v/>
      </c>
      <c r="L73">
        <f>IF(L72="","",IF(L72&gt;OverAbove,"Over",IF(L72&gt;NearAbove,"Near capacity",IF(L72&lt;UnderBelow,"Bench risk","OK"))))</f>
        <v/>
      </c>
      <c r="M73">
        <f>IF(M72="","",IF(M72&gt;OverAbove,"Over",IF(M72&gt;NearAbove,"Near capacity",IF(M72&lt;UnderBelow,"Bench risk","OK"))))</f>
        <v/>
      </c>
      <c r="N73">
        <f>IF(N72="","",IF(N72&gt;OverAbove,"Over",IF(N72&gt;NearAbove,"Near capacity",IF(N72&lt;UnderBelow,"Bench risk","OK"))))</f>
        <v/>
      </c>
    </row>
    <row r="74"/>
    <row r="75">
      <c r="A75" s="2">
        <f>IF(Settings!$A$20="","",Settings!$A$20)</f>
        <v/>
      </c>
      <c r="B75" t="inlineStr">
        <is>
          <t>Capacity</t>
        </is>
      </c>
      <c r="C75" s="18">
        <f>IF($A$75="","",SUMIFS(Team!H$3:H$62,Team!$B$3:$B$62,$A$75))</f>
        <v/>
      </c>
      <c r="D75" s="18">
        <f>IF($A$75="","",SUMIFS(Team!I$3:I$62,Team!$B$3:$B$62,$A$75))</f>
        <v/>
      </c>
      <c r="E75" s="18">
        <f>IF($A$75="","",SUMIFS(Team!J$3:J$62,Team!$B$3:$B$62,$A$75))</f>
        <v/>
      </c>
      <c r="F75" s="18">
        <f>IF($A$75="","",SUMIFS(Team!K$3:K$62,Team!$B$3:$B$62,$A$75))</f>
        <v/>
      </c>
      <c r="G75" s="18">
        <f>IF($A$75="","",SUMIFS(Team!L$3:L$62,Team!$B$3:$B$62,$A$75))</f>
        <v/>
      </c>
      <c r="H75" s="18">
        <f>IF($A$75="","",SUMIFS(Team!M$3:M$62,Team!$B$3:$B$62,$A$75))</f>
        <v/>
      </c>
      <c r="I75" s="18">
        <f>IF($A$75="","",SUMIFS(Team!N$3:N$62,Team!$B$3:$B$62,$A$75))</f>
        <v/>
      </c>
      <c r="J75" s="18">
        <f>IF($A$75="","",SUMIFS(Team!O$3:O$62,Team!$B$3:$B$62,$A$75))</f>
        <v/>
      </c>
      <c r="K75" s="18">
        <f>IF($A$75="","",SUMIFS(Team!P$3:P$62,Team!$B$3:$B$62,$A$75))</f>
        <v/>
      </c>
      <c r="L75" s="18">
        <f>IF($A$75="","",SUMIFS(Team!Q$3:Q$62,Team!$B$3:$B$62,$A$75))</f>
        <v/>
      </c>
      <c r="M75" s="18">
        <f>IF($A$75="","",SUMIFS(Team!R$3:R$62,Team!$B$3:$B$62,$A$75))</f>
        <v/>
      </c>
      <c r="N75" s="18">
        <f>IF($A$75="","",SUMIFS(Team!S$3:S$62,Team!$B$3:$B$62,$A$75))</f>
        <v/>
      </c>
    </row>
    <row r="76">
      <c r="B76" t="inlineStr">
        <is>
          <t>Confirmed</t>
        </is>
      </c>
      <c r="C76" s="18">
        <f>IF($A$75="","",SUMIFS(Work!E$3:E$102,Work!$C$3:$C$102,$A$75,Work!$D$3:$D$102,"Confirmed"))</f>
        <v/>
      </c>
      <c r="D76" s="18">
        <f>IF($A$75="","",SUMIFS(Work!F$3:F$102,Work!$C$3:$C$102,$A$75,Work!$D$3:$D$102,"Confirmed"))</f>
        <v/>
      </c>
      <c r="E76" s="18">
        <f>IF($A$75="","",SUMIFS(Work!G$3:G$102,Work!$C$3:$C$102,$A$75,Work!$D$3:$D$102,"Confirmed"))</f>
        <v/>
      </c>
      <c r="F76" s="18">
        <f>IF($A$75="","",SUMIFS(Work!H$3:H$102,Work!$C$3:$C$102,$A$75,Work!$D$3:$D$102,"Confirmed"))</f>
        <v/>
      </c>
      <c r="G76" s="18">
        <f>IF($A$75="","",SUMIFS(Work!I$3:I$102,Work!$C$3:$C$102,$A$75,Work!$D$3:$D$102,"Confirmed"))</f>
        <v/>
      </c>
      <c r="H76" s="18">
        <f>IF($A$75="","",SUMIFS(Work!J$3:J$102,Work!$C$3:$C$102,$A$75,Work!$D$3:$D$102,"Confirmed"))</f>
        <v/>
      </c>
      <c r="I76" s="18">
        <f>IF($A$75="","",SUMIFS(Work!K$3:K$102,Work!$C$3:$C$102,$A$75,Work!$D$3:$D$102,"Confirmed"))</f>
        <v/>
      </c>
      <c r="J76" s="18">
        <f>IF($A$75="","",SUMIFS(Work!L$3:L$102,Work!$C$3:$C$102,$A$75,Work!$D$3:$D$102,"Confirmed"))</f>
        <v/>
      </c>
      <c r="K76" s="18">
        <f>IF($A$75="","",SUMIFS(Work!M$3:M$102,Work!$C$3:$C$102,$A$75,Work!$D$3:$D$102,"Confirmed"))</f>
        <v/>
      </c>
      <c r="L76" s="18">
        <f>IF($A$75="","",SUMIFS(Work!N$3:N$102,Work!$C$3:$C$102,$A$75,Work!$D$3:$D$102,"Confirmed"))</f>
        <v/>
      </c>
      <c r="M76" s="18">
        <f>IF($A$75="","",SUMIFS(Work!O$3:O$102,Work!$C$3:$C$102,$A$75,Work!$D$3:$D$102,"Confirmed"))</f>
        <v/>
      </c>
      <c r="N76" s="18">
        <f>IF($A$75="","",SUMIFS(Work!P$3:P$102,Work!$C$3:$C$102,$A$75,Work!$D$3:$D$102,"Confirmed"))</f>
        <v/>
      </c>
    </row>
    <row r="77">
      <c r="B77" t="inlineStr">
        <is>
          <t>Tentative</t>
        </is>
      </c>
      <c r="C77" s="18">
        <f>IF($A$75="","",SUMIFS(Work!E$3:E$102,Work!$C$3:$C$102,$A$75,Work!$D$3:$D$102,"Tentative"))</f>
        <v/>
      </c>
      <c r="D77" s="18">
        <f>IF($A$75="","",SUMIFS(Work!F$3:F$102,Work!$C$3:$C$102,$A$75,Work!$D$3:$D$102,"Tentative"))</f>
        <v/>
      </c>
      <c r="E77" s="18">
        <f>IF($A$75="","",SUMIFS(Work!G$3:G$102,Work!$C$3:$C$102,$A$75,Work!$D$3:$D$102,"Tentative"))</f>
        <v/>
      </c>
      <c r="F77" s="18">
        <f>IF($A$75="","",SUMIFS(Work!H$3:H$102,Work!$C$3:$C$102,$A$75,Work!$D$3:$D$102,"Tentative"))</f>
        <v/>
      </c>
      <c r="G77" s="18">
        <f>IF($A$75="","",SUMIFS(Work!I$3:I$102,Work!$C$3:$C$102,$A$75,Work!$D$3:$D$102,"Tentative"))</f>
        <v/>
      </c>
      <c r="H77" s="18">
        <f>IF($A$75="","",SUMIFS(Work!J$3:J$102,Work!$C$3:$C$102,$A$75,Work!$D$3:$D$102,"Tentative"))</f>
        <v/>
      </c>
      <c r="I77" s="18">
        <f>IF($A$75="","",SUMIFS(Work!K$3:K$102,Work!$C$3:$C$102,$A$75,Work!$D$3:$D$102,"Tentative"))</f>
        <v/>
      </c>
      <c r="J77" s="18">
        <f>IF($A$75="","",SUMIFS(Work!L$3:L$102,Work!$C$3:$C$102,$A$75,Work!$D$3:$D$102,"Tentative"))</f>
        <v/>
      </c>
      <c r="K77" s="18">
        <f>IF($A$75="","",SUMIFS(Work!M$3:M$102,Work!$C$3:$C$102,$A$75,Work!$D$3:$D$102,"Tentative"))</f>
        <v/>
      </c>
      <c r="L77" s="18">
        <f>IF($A$75="","",SUMIFS(Work!N$3:N$102,Work!$C$3:$C$102,$A$75,Work!$D$3:$D$102,"Tentative"))</f>
        <v/>
      </c>
      <c r="M77" s="18">
        <f>IF($A$75="","",SUMIFS(Work!O$3:O$102,Work!$C$3:$C$102,$A$75,Work!$D$3:$D$102,"Tentative"))</f>
        <v/>
      </c>
      <c r="N77" s="18">
        <f>IF($A$75="","",SUMIFS(Work!P$3:P$102,Work!$C$3:$C$102,$A$75,Work!$D$3:$D$102,"Tentative"))</f>
        <v/>
      </c>
    </row>
    <row r="78">
      <c r="B78" t="inlineStr">
        <is>
          <t>Free</t>
        </is>
      </c>
      <c r="C78" s="18">
        <f>IF($A$75="","",C75-C76-C77)</f>
        <v/>
      </c>
      <c r="D78" s="18">
        <f>IF($A$75="","",D75-D76-D77)</f>
        <v/>
      </c>
      <c r="E78" s="18">
        <f>IF($A$75="","",E75-E76-E77)</f>
        <v/>
      </c>
      <c r="F78" s="18">
        <f>IF($A$75="","",F75-F76-F77)</f>
        <v/>
      </c>
      <c r="G78" s="18">
        <f>IF($A$75="","",G75-G76-G77)</f>
        <v/>
      </c>
      <c r="H78" s="18">
        <f>IF($A$75="","",H75-H76-H77)</f>
        <v/>
      </c>
      <c r="I78" s="18">
        <f>IF($A$75="","",I75-I76-I77)</f>
        <v/>
      </c>
      <c r="J78" s="18">
        <f>IF($A$75="","",J75-J76-J77)</f>
        <v/>
      </c>
      <c r="K78" s="18">
        <f>IF($A$75="","",K75-K76-K77)</f>
        <v/>
      </c>
      <c r="L78" s="18">
        <f>IF($A$75="","",L75-L76-L77)</f>
        <v/>
      </c>
      <c r="M78" s="18">
        <f>IF($A$75="","",M75-M76-M77)</f>
        <v/>
      </c>
      <c r="N78" s="18">
        <f>IF($A$75="","",N75-N76-N77)</f>
        <v/>
      </c>
    </row>
    <row r="79">
      <c r="B79" t="inlineStr">
        <is>
          <t>% booked (confirmed only)</t>
        </is>
      </c>
      <c r="C79" s="19">
        <f>IF($A$75="","",IF(C75=0,"",C76/C75))</f>
        <v/>
      </c>
      <c r="D79" s="19">
        <f>IF($A$75="","",IF(D75=0,"",D76/D75))</f>
        <v/>
      </c>
      <c r="E79" s="19">
        <f>IF($A$75="","",IF(E75=0,"",E76/E75))</f>
        <v/>
      </c>
      <c r="F79" s="19">
        <f>IF($A$75="","",IF(F75=0,"",F76/F75))</f>
        <v/>
      </c>
      <c r="G79" s="19">
        <f>IF($A$75="","",IF(G75=0,"",G76/G75))</f>
        <v/>
      </c>
      <c r="H79" s="19">
        <f>IF($A$75="","",IF(H75=0,"",H76/H75))</f>
        <v/>
      </c>
      <c r="I79" s="19">
        <f>IF($A$75="","",IF(I75=0,"",I76/I75))</f>
        <v/>
      </c>
      <c r="J79" s="19">
        <f>IF($A$75="","",IF(J75=0,"",J76/J75))</f>
        <v/>
      </c>
      <c r="K79" s="19">
        <f>IF($A$75="","",IF(K75=0,"",K76/K75))</f>
        <v/>
      </c>
      <c r="L79" s="19">
        <f>IF($A$75="","",IF(L75=0,"",L76/L75))</f>
        <v/>
      </c>
      <c r="M79" s="19">
        <f>IF($A$75="","",IF(M75=0,"",M76/M75))</f>
        <v/>
      </c>
      <c r="N79" s="19">
        <f>IF($A$75="","",IF(N75=0,"",N76/N75))</f>
        <v/>
      </c>
    </row>
    <row r="80">
      <c r="B80" t="inlineStr">
        <is>
          <t>% booked incl. tentative</t>
        </is>
      </c>
      <c r="C80" s="19">
        <f>IF($A$75="","",IF(C75=0,"",(C76+C77)/C75))</f>
        <v/>
      </c>
      <c r="D80" s="19">
        <f>IF($A$75="","",IF(D75=0,"",(D76+D77)/D75))</f>
        <v/>
      </c>
      <c r="E80" s="19">
        <f>IF($A$75="","",IF(E75=0,"",(E76+E77)/E75))</f>
        <v/>
      </c>
      <c r="F80" s="19">
        <f>IF($A$75="","",IF(F75=0,"",(F76+F77)/F75))</f>
        <v/>
      </c>
      <c r="G80" s="19">
        <f>IF($A$75="","",IF(G75=0,"",(G76+G77)/G75))</f>
        <v/>
      </c>
      <c r="H80" s="19">
        <f>IF($A$75="","",IF(H75=0,"",(H76+H77)/H75))</f>
        <v/>
      </c>
      <c r="I80" s="19">
        <f>IF($A$75="","",IF(I75=0,"",(I76+I77)/I75))</f>
        <v/>
      </c>
      <c r="J80" s="19">
        <f>IF($A$75="","",IF(J75=0,"",(J76+J77)/J75))</f>
        <v/>
      </c>
      <c r="K80" s="19">
        <f>IF($A$75="","",IF(K75=0,"",(K76+K77)/K75))</f>
        <v/>
      </c>
      <c r="L80" s="19">
        <f>IF($A$75="","",IF(L75=0,"",(L76+L77)/L75))</f>
        <v/>
      </c>
      <c r="M80" s="19">
        <f>IF($A$75="","",IF(M75=0,"",(M76+M77)/M75))</f>
        <v/>
      </c>
      <c r="N80" s="19">
        <f>IF($A$75="","",IF(N75=0,"",(N76+N77)/N75))</f>
        <v/>
      </c>
    </row>
    <row r="81">
      <c r="B81" t="inlineStr">
        <is>
          <t>Status</t>
        </is>
      </c>
      <c r="C81">
        <f>IF(C80="","",IF(C80&gt;OverAbove,"Over",IF(C80&gt;NearAbove,"Near capacity",IF(C80&lt;UnderBelow,"Bench risk","OK"))))</f>
        <v/>
      </c>
      <c r="D81">
        <f>IF(D80="","",IF(D80&gt;OverAbove,"Over",IF(D80&gt;NearAbove,"Near capacity",IF(D80&lt;UnderBelow,"Bench risk","OK"))))</f>
        <v/>
      </c>
      <c r="E81">
        <f>IF(E80="","",IF(E80&gt;OverAbove,"Over",IF(E80&gt;NearAbove,"Near capacity",IF(E80&lt;UnderBelow,"Bench risk","OK"))))</f>
        <v/>
      </c>
      <c r="F81">
        <f>IF(F80="","",IF(F80&gt;OverAbove,"Over",IF(F80&gt;NearAbove,"Near capacity",IF(F80&lt;UnderBelow,"Bench risk","OK"))))</f>
        <v/>
      </c>
      <c r="G81">
        <f>IF(G80="","",IF(G80&gt;OverAbove,"Over",IF(G80&gt;NearAbove,"Near capacity",IF(G80&lt;UnderBelow,"Bench risk","OK"))))</f>
        <v/>
      </c>
      <c r="H81">
        <f>IF(H80="","",IF(H80&gt;OverAbove,"Over",IF(H80&gt;NearAbove,"Near capacity",IF(H80&lt;UnderBelow,"Bench risk","OK"))))</f>
        <v/>
      </c>
      <c r="I81">
        <f>IF(I80="","",IF(I80&gt;OverAbove,"Over",IF(I80&gt;NearAbove,"Near capacity",IF(I80&lt;UnderBelow,"Bench risk","OK"))))</f>
        <v/>
      </c>
      <c r="J81">
        <f>IF(J80="","",IF(J80&gt;OverAbove,"Over",IF(J80&gt;NearAbove,"Near capacity",IF(J80&lt;UnderBelow,"Bench risk","OK"))))</f>
        <v/>
      </c>
      <c r="K81">
        <f>IF(K80="","",IF(K80&gt;OverAbove,"Over",IF(K80&gt;NearAbove,"Near capacity",IF(K80&lt;UnderBelow,"Bench risk","OK"))))</f>
        <v/>
      </c>
      <c r="L81">
        <f>IF(L80="","",IF(L80&gt;OverAbove,"Over",IF(L80&gt;NearAbove,"Near capacity",IF(L80&lt;UnderBelow,"Bench risk","OK"))))</f>
        <v/>
      </c>
      <c r="M81">
        <f>IF(M80="","",IF(M80&gt;OverAbove,"Over",IF(M80&gt;NearAbove,"Near capacity",IF(M80&lt;UnderBelow,"Bench risk","OK"))))</f>
        <v/>
      </c>
      <c r="N81">
        <f>IF(N80="","",IF(N80&gt;OverAbove,"Over",IF(N80&gt;NearAbove,"Near capacity",IF(N80&lt;UnderBelow,"Bench risk","OK"))))</f>
        <v/>
      </c>
    </row>
    <row r="82"/>
    <row r="83">
      <c r="A83" s="2">
        <f>IF(Settings!$A$21="","",Settings!$A$21)</f>
        <v/>
      </c>
      <c r="B83" t="inlineStr">
        <is>
          <t>Capacity</t>
        </is>
      </c>
      <c r="C83" s="18">
        <f>IF($A$83="","",SUMIFS(Team!H$3:H$62,Team!$B$3:$B$62,$A$83))</f>
        <v/>
      </c>
      <c r="D83" s="18">
        <f>IF($A$83="","",SUMIFS(Team!I$3:I$62,Team!$B$3:$B$62,$A$83))</f>
        <v/>
      </c>
      <c r="E83" s="18">
        <f>IF($A$83="","",SUMIFS(Team!J$3:J$62,Team!$B$3:$B$62,$A$83))</f>
        <v/>
      </c>
      <c r="F83" s="18">
        <f>IF($A$83="","",SUMIFS(Team!K$3:K$62,Team!$B$3:$B$62,$A$83))</f>
        <v/>
      </c>
      <c r="G83" s="18">
        <f>IF($A$83="","",SUMIFS(Team!L$3:L$62,Team!$B$3:$B$62,$A$83))</f>
        <v/>
      </c>
      <c r="H83" s="18">
        <f>IF($A$83="","",SUMIFS(Team!M$3:M$62,Team!$B$3:$B$62,$A$83))</f>
        <v/>
      </c>
      <c r="I83" s="18">
        <f>IF($A$83="","",SUMIFS(Team!N$3:N$62,Team!$B$3:$B$62,$A$83))</f>
        <v/>
      </c>
      <c r="J83" s="18">
        <f>IF($A$83="","",SUMIFS(Team!O$3:O$62,Team!$B$3:$B$62,$A$83))</f>
        <v/>
      </c>
      <c r="K83" s="18">
        <f>IF($A$83="","",SUMIFS(Team!P$3:P$62,Team!$B$3:$B$62,$A$83))</f>
        <v/>
      </c>
      <c r="L83" s="18">
        <f>IF($A$83="","",SUMIFS(Team!Q$3:Q$62,Team!$B$3:$B$62,$A$83))</f>
        <v/>
      </c>
      <c r="M83" s="18">
        <f>IF($A$83="","",SUMIFS(Team!R$3:R$62,Team!$B$3:$B$62,$A$83))</f>
        <v/>
      </c>
      <c r="N83" s="18">
        <f>IF($A$83="","",SUMIFS(Team!S$3:S$62,Team!$B$3:$B$62,$A$83))</f>
        <v/>
      </c>
    </row>
    <row r="84">
      <c r="B84" t="inlineStr">
        <is>
          <t>Confirmed</t>
        </is>
      </c>
      <c r="C84" s="18">
        <f>IF($A$83="","",SUMIFS(Work!E$3:E$102,Work!$C$3:$C$102,$A$83,Work!$D$3:$D$102,"Confirmed"))</f>
        <v/>
      </c>
      <c r="D84" s="18">
        <f>IF($A$83="","",SUMIFS(Work!F$3:F$102,Work!$C$3:$C$102,$A$83,Work!$D$3:$D$102,"Confirmed"))</f>
        <v/>
      </c>
      <c r="E84" s="18">
        <f>IF($A$83="","",SUMIFS(Work!G$3:G$102,Work!$C$3:$C$102,$A$83,Work!$D$3:$D$102,"Confirmed"))</f>
        <v/>
      </c>
      <c r="F84" s="18">
        <f>IF($A$83="","",SUMIFS(Work!H$3:H$102,Work!$C$3:$C$102,$A$83,Work!$D$3:$D$102,"Confirmed"))</f>
        <v/>
      </c>
      <c r="G84" s="18">
        <f>IF($A$83="","",SUMIFS(Work!I$3:I$102,Work!$C$3:$C$102,$A$83,Work!$D$3:$D$102,"Confirmed"))</f>
        <v/>
      </c>
      <c r="H84" s="18">
        <f>IF($A$83="","",SUMIFS(Work!J$3:J$102,Work!$C$3:$C$102,$A$83,Work!$D$3:$D$102,"Confirmed"))</f>
        <v/>
      </c>
      <c r="I84" s="18">
        <f>IF($A$83="","",SUMIFS(Work!K$3:K$102,Work!$C$3:$C$102,$A$83,Work!$D$3:$D$102,"Confirmed"))</f>
        <v/>
      </c>
      <c r="J84" s="18">
        <f>IF($A$83="","",SUMIFS(Work!L$3:L$102,Work!$C$3:$C$102,$A$83,Work!$D$3:$D$102,"Confirmed"))</f>
        <v/>
      </c>
      <c r="K84" s="18">
        <f>IF($A$83="","",SUMIFS(Work!M$3:M$102,Work!$C$3:$C$102,$A$83,Work!$D$3:$D$102,"Confirmed"))</f>
        <v/>
      </c>
      <c r="L84" s="18">
        <f>IF($A$83="","",SUMIFS(Work!N$3:N$102,Work!$C$3:$C$102,$A$83,Work!$D$3:$D$102,"Confirmed"))</f>
        <v/>
      </c>
      <c r="M84" s="18">
        <f>IF($A$83="","",SUMIFS(Work!O$3:O$102,Work!$C$3:$C$102,$A$83,Work!$D$3:$D$102,"Confirmed"))</f>
        <v/>
      </c>
      <c r="N84" s="18">
        <f>IF($A$83="","",SUMIFS(Work!P$3:P$102,Work!$C$3:$C$102,$A$83,Work!$D$3:$D$102,"Confirmed"))</f>
        <v/>
      </c>
    </row>
    <row r="85">
      <c r="B85" t="inlineStr">
        <is>
          <t>Tentative</t>
        </is>
      </c>
      <c r="C85" s="18">
        <f>IF($A$83="","",SUMIFS(Work!E$3:E$102,Work!$C$3:$C$102,$A$83,Work!$D$3:$D$102,"Tentative"))</f>
        <v/>
      </c>
      <c r="D85" s="18">
        <f>IF($A$83="","",SUMIFS(Work!F$3:F$102,Work!$C$3:$C$102,$A$83,Work!$D$3:$D$102,"Tentative"))</f>
        <v/>
      </c>
      <c r="E85" s="18">
        <f>IF($A$83="","",SUMIFS(Work!G$3:G$102,Work!$C$3:$C$102,$A$83,Work!$D$3:$D$102,"Tentative"))</f>
        <v/>
      </c>
      <c r="F85" s="18">
        <f>IF($A$83="","",SUMIFS(Work!H$3:H$102,Work!$C$3:$C$102,$A$83,Work!$D$3:$D$102,"Tentative"))</f>
        <v/>
      </c>
      <c r="G85" s="18">
        <f>IF($A$83="","",SUMIFS(Work!I$3:I$102,Work!$C$3:$C$102,$A$83,Work!$D$3:$D$102,"Tentative"))</f>
        <v/>
      </c>
      <c r="H85" s="18">
        <f>IF($A$83="","",SUMIFS(Work!J$3:J$102,Work!$C$3:$C$102,$A$83,Work!$D$3:$D$102,"Tentative"))</f>
        <v/>
      </c>
      <c r="I85" s="18">
        <f>IF($A$83="","",SUMIFS(Work!K$3:K$102,Work!$C$3:$C$102,$A$83,Work!$D$3:$D$102,"Tentative"))</f>
        <v/>
      </c>
      <c r="J85" s="18">
        <f>IF($A$83="","",SUMIFS(Work!L$3:L$102,Work!$C$3:$C$102,$A$83,Work!$D$3:$D$102,"Tentative"))</f>
        <v/>
      </c>
      <c r="K85" s="18">
        <f>IF($A$83="","",SUMIFS(Work!M$3:M$102,Work!$C$3:$C$102,$A$83,Work!$D$3:$D$102,"Tentative"))</f>
        <v/>
      </c>
      <c r="L85" s="18">
        <f>IF($A$83="","",SUMIFS(Work!N$3:N$102,Work!$C$3:$C$102,$A$83,Work!$D$3:$D$102,"Tentative"))</f>
        <v/>
      </c>
      <c r="M85" s="18">
        <f>IF($A$83="","",SUMIFS(Work!O$3:O$102,Work!$C$3:$C$102,$A$83,Work!$D$3:$D$102,"Tentative"))</f>
        <v/>
      </c>
      <c r="N85" s="18">
        <f>IF($A$83="","",SUMIFS(Work!P$3:P$102,Work!$C$3:$C$102,$A$83,Work!$D$3:$D$102,"Tentative"))</f>
        <v/>
      </c>
    </row>
    <row r="86">
      <c r="B86" t="inlineStr">
        <is>
          <t>Free</t>
        </is>
      </c>
      <c r="C86" s="18">
        <f>IF($A$83="","",C83-C84-C85)</f>
        <v/>
      </c>
      <c r="D86" s="18">
        <f>IF($A$83="","",D83-D84-D85)</f>
        <v/>
      </c>
      <c r="E86" s="18">
        <f>IF($A$83="","",E83-E84-E85)</f>
        <v/>
      </c>
      <c r="F86" s="18">
        <f>IF($A$83="","",F83-F84-F85)</f>
        <v/>
      </c>
      <c r="G86" s="18">
        <f>IF($A$83="","",G83-G84-G85)</f>
        <v/>
      </c>
      <c r="H86" s="18">
        <f>IF($A$83="","",H83-H84-H85)</f>
        <v/>
      </c>
      <c r="I86" s="18">
        <f>IF($A$83="","",I83-I84-I85)</f>
        <v/>
      </c>
      <c r="J86" s="18">
        <f>IF($A$83="","",J83-J84-J85)</f>
        <v/>
      </c>
      <c r="K86" s="18">
        <f>IF($A$83="","",K83-K84-K85)</f>
        <v/>
      </c>
      <c r="L86" s="18">
        <f>IF($A$83="","",L83-L84-L85)</f>
        <v/>
      </c>
      <c r="M86" s="18">
        <f>IF($A$83="","",M83-M84-M85)</f>
        <v/>
      </c>
      <c r="N86" s="18">
        <f>IF($A$83="","",N83-N84-N85)</f>
        <v/>
      </c>
    </row>
    <row r="87">
      <c r="B87" t="inlineStr">
        <is>
          <t>% booked (confirmed only)</t>
        </is>
      </c>
      <c r="C87" s="19">
        <f>IF($A$83="","",IF(C83=0,"",C84/C83))</f>
        <v/>
      </c>
      <c r="D87" s="19">
        <f>IF($A$83="","",IF(D83=0,"",D84/D83))</f>
        <v/>
      </c>
      <c r="E87" s="19">
        <f>IF($A$83="","",IF(E83=0,"",E84/E83))</f>
        <v/>
      </c>
      <c r="F87" s="19">
        <f>IF($A$83="","",IF(F83=0,"",F84/F83))</f>
        <v/>
      </c>
      <c r="G87" s="19">
        <f>IF($A$83="","",IF(G83=0,"",G84/G83))</f>
        <v/>
      </c>
      <c r="H87" s="19">
        <f>IF($A$83="","",IF(H83=0,"",H84/H83))</f>
        <v/>
      </c>
      <c r="I87" s="19">
        <f>IF($A$83="","",IF(I83=0,"",I84/I83))</f>
        <v/>
      </c>
      <c r="J87" s="19">
        <f>IF($A$83="","",IF(J83=0,"",J84/J83))</f>
        <v/>
      </c>
      <c r="K87" s="19">
        <f>IF($A$83="","",IF(K83=0,"",K84/K83))</f>
        <v/>
      </c>
      <c r="L87" s="19">
        <f>IF($A$83="","",IF(L83=0,"",L84/L83))</f>
        <v/>
      </c>
      <c r="M87" s="19">
        <f>IF($A$83="","",IF(M83=0,"",M84/M83))</f>
        <v/>
      </c>
      <c r="N87" s="19">
        <f>IF($A$83="","",IF(N83=0,"",N84/N83))</f>
        <v/>
      </c>
    </row>
    <row r="88">
      <c r="B88" t="inlineStr">
        <is>
          <t>% booked incl. tentative</t>
        </is>
      </c>
      <c r="C88" s="19">
        <f>IF($A$83="","",IF(C83=0,"",(C84+C85)/C83))</f>
        <v/>
      </c>
      <c r="D88" s="19">
        <f>IF($A$83="","",IF(D83=0,"",(D84+D85)/D83))</f>
        <v/>
      </c>
      <c r="E88" s="19">
        <f>IF($A$83="","",IF(E83=0,"",(E84+E85)/E83))</f>
        <v/>
      </c>
      <c r="F88" s="19">
        <f>IF($A$83="","",IF(F83=0,"",(F84+F85)/F83))</f>
        <v/>
      </c>
      <c r="G88" s="19">
        <f>IF($A$83="","",IF(G83=0,"",(G84+G85)/G83))</f>
        <v/>
      </c>
      <c r="H88" s="19">
        <f>IF($A$83="","",IF(H83=0,"",(H84+H85)/H83))</f>
        <v/>
      </c>
      <c r="I88" s="19">
        <f>IF($A$83="","",IF(I83=0,"",(I84+I85)/I83))</f>
        <v/>
      </c>
      <c r="J88" s="19">
        <f>IF($A$83="","",IF(J83=0,"",(J84+J85)/J83))</f>
        <v/>
      </c>
      <c r="K88" s="19">
        <f>IF($A$83="","",IF(K83=0,"",(K84+K85)/K83))</f>
        <v/>
      </c>
      <c r="L88" s="19">
        <f>IF($A$83="","",IF(L83=0,"",(L84+L85)/L83))</f>
        <v/>
      </c>
      <c r="M88" s="19">
        <f>IF($A$83="","",IF(M83=0,"",(M84+M85)/M83))</f>
        <v/>
      </c>
      <c r="N88" s="19">
        <f>IF($A$83="","",IF(N83=0,"",(N84+N85)/N83))</f>
        <v/>
      </c>
    </row>
    <row r="89">
      <c r="B89" t="inlineStr">
        <is>
          <t>Status</t>
        </is>
      </c>
      <c r="C89">
        <f>IF(C88="","",IF(C88&gt;OverAbove,"Over",IF(C88&gt;NearAbove,"Near capacity",IF(C88&lt;UnderBelow,"Bench risk","OK"))))</f>
        <v/>
      </c>
      <c r="D89">
        <f>IF(D88="","",IF(D88&gt;OverAbove,"Over",IF(D88&gt;NearAbove,"Near capacity",IF(D88&lt;UnderBelow,"Bench risk","OK"))))</f>
        <v/>
      </c>
      <c r="E89">
        <f>IF(E88="","",IF(E88&gt;OverAbove,"Over",IF(E88&gt;NearAbove,"Near capacity",IF(E88&lt;UnderBelow,"Bench risk","OK"))))</f>
        <v/>
      </c>
      <c r="F89">
        <f>IF(F88="","",IF(F88&gt;OverAbove,"Over",IF(F88&gt;NearAbove,"Near capacity",IF(F88&lt;UnderBelow,"Bench risk","OK"))))</f>
        <v/>
      </c>
      <c r="G89">
        <f>IF(G88="","",IF(G88&gt;OverAbove,"Over",IF(G88&gt;NearAbove,"Near capacity",IF(G88&lt;UnderBelow,"Bench risk","OK"))))</f>
        <v/>
      </c>
      <c r="H89">
        <f>IF(H88="","",IF(H88&gt;OverAbove,"Over",IF(H88&gt;NearAbove,"Near capacity",IF(H88&lt;UnderBelow,"Bench risk","OK"))))</f>
        <v/>
      </c>
      <c r="I89">
        <f>IF(I88="","",IF(I88&gt;OverAbove,"Over",IF(I88&gt;NearAbove,"Near capacity",IF(I88&lt;UnderBelow,"Bench risk","OK"))))</f>
        <v/>
      </c>
      <c r="J89">
        <f>IF(J88="","",IF(J88&gt;OverAbove,"Over",IF(J88&gt;NearAbove,"Near capacity",IF(J88&lt;UnderBelow,"Bench risk","OK"))))</f>
        <v/>
      </c>
      <c r="K89">
        <f>IF(K88="","",IF(K88&gt;OverAbove,"Over",IF(K88&gt;NearAbove,"Near capacity",IF(K88&lt;UnderBelow,"Bench risk","OK"))))</f>
        <v/>
      </c>
      <c r="L89">
        <f>IF(L88="","",IF(L88&gt;OverAbove,"Over",IF(L88&gt;NearAbove,"Near capacity",IF(L88&lt;UnderBelow,"Bench risk","OK"))))</f>
        <v/>
      </c>
      <c r="M89">
        <f>IF(M88="","",IF(M88&gt;OverAbove,"Over",IF(M88&gt;NearAbove,"Near capacity",IF(M88&lt;UnderBelow,"Bench risk","OK"))))</f>
        <v/>
      </c>
      <c r="N89">
        <f>IF(N88="","",IF(N88&gt;OverAbove,"Over",IF(N88&gt;NearAbove,"Near capacity",IF(N88&lt;UnderBelow,"Bench risk","OK"))))</f>
        <v/>
      </c>
    </row>
    <row r="90"/>
    <row r="91">
      <c r="A91" s="2">
        <f>IF(Settings!$A$22="","",Settings!$A$22)</f>
        <v/>
      </c>
      <c r="B91" t="inlineStr">
        <is>
          <t>Capacity</t>
        </is>
      </c>
      <c r="C91" s="18">
        <f>IF($A$91="","",SUMIFS(Team!H$3:H$62,Team!$B$3:$B$62,$A$91))</f>
        <v/>
      </c>
      <c r="D91" s="18">
        <f>IF($A$91="","",SUMIFS(Team!I$3:I$62,Team!$B$3:$B$62,$A$91))</f>
        <v/>
      </c>
      <c r="E91" s="18">
        <f>IF($A$91="","",SUMIFS(Team!J$3:J$62,Team!$B$3:$B$62,$A$91))</f>
        <v/>
      </c>
      <c r="F91" s="18">
        <f>IF($A$91="","",SUMIFS(Team!K$3:K$62,Team!$B$3:$B$62,$A$91))</f>
        <v/>
      </c>
      <c r="G91" s="18">
        <f>IF($A$91="","",SUMIFS(Team!L$3:L$62,Team!$B$3:$B$62,$A$91))</f>
        <v/>
      </c>
      <c r="H91" s="18">
        <f>IF($A$91="","",SUMIFS(Team!M$3:M$62,Team!$B$3:$B$62,$A$91))</f>
        <v/>
      </c>
      <c r="I91" s="18">
        <f>IF($A$91="","",SUMIFS(Team!N$3:N$62,Team!$B$3:$B$62,$A$91))</f>
        <v/>
      </c>
      <c r="J91" s="18">
        <f>IF($A$91="","",SUMIFS(Team!O$3:O$62,Team!$B$3:$B$62,$A$91))</f>
        <v/>
      </c>
      <c r="K91" s="18">
        <f>IF($A$91="","",SUMIFS(Team!P$3:P$62,Team!$B$3:$B$62,$A$91))</f>
        <v/>
      </c>
      <c r="L91" s="18">
        <f>IF($A$91="","",SUMIFS(Team!Q$3:Q$62,Team!$B$3:$B$62,$A$91))</f>
        <v/>
      </c>
      <c r="M91" s="18">
        <f>IF($A$91="","",SUMIFS(Team!R$3:R$62,Team!$B$3:$B$62,$A$91))</f>
        <v/>
      </c>
      <c r="N91" s="18">
        <f>IF($A$91="","",SUMIFS(Team!S$3:S$62,Team!$B$3:$B$62,$A$91))</f>
        <v/>
      </c>
    </row>
    <row r="92">
      <c r="B92" t="inlineStr">
        <is>
          <t>Confirmed</t>
        </is>
      </c>
      <c r="C92" s="18">
        <f>IF($A$91="","",SUMIFS(Work!E$3:E$102,Work!$C$3:$C$102,$A$91,Work!$D$3:$D$102,"Confirmed"))</f>
        <v/>
      </c>
      <c r="D92" s="18">
        <f>IF($A$91="","",SUMIFS(Work!F$3:F$102,Work!$C$3:$C$102,$A$91,Work!$D$3:$D$102,"Confirmed"))</f>
        <v/>
      </c>
      <c r="E92" s="18">
        <f>IF($A$91="","",SUMIFS(Work!G$3:G$102,Work!$C$3:$C$102,$A$91,Work!$D$3:$D$102,"Confirmed"))</f>
        <v/>
      </c>
      <c r="F92" s="18">
        <f>IF($A$91="","",SUMIFS(Work!H$3:H$102,Work!$C$3:$C$102,$A$91,Work!$D$3:$D$102,"Confirmed"))</f>
        <v/>
      </c>
      <c r="G92" s="18">
        <f>IF($A$91="","",SUMIFS(Work!I$3:I$102,Work!$C$3:$C$102,$A$91,Work!$D$3:$D$102,"Confirmed"))</f>
        <v/>
      </c>
      <c r="H92" s="18">
        <f>IF($A$91="","",SUMIFS(Work!J$3:J$102,Work!$C$3:$C$102,$A$91,Work!$D$3:$D$102,"Confirmed"))</f>
        <v/>
      </c>
      <c r="I92" s="18">
        <f>IF($A$91="","",SUMIFS(Work!K$3:K$102,Work!$C$3:$C$102,$A$91,Work!$D$3:$D$102,"Confirmed"))</f>
        <v/>
      </c>
      <c r="J92" s="18">
        <f>IF($A$91="","",SUMIFS(Work!L$3:L$102,Work!$C$3:$C$102,$A$91,Work!$D$3:$D$102,"Confirmed"))</f>
        <v/>
      </c>
      <c r="K92" s="18">
        <f>IF($A$91="","",SUMIFS(Work!M$3:M$102,Work!$C$3:$C$102,$A$91,Work!$D$3:$D$102,"Confirmed"))</f>
        <v/>
      </c>
      <c r="L92" s="18">
        <f>IF($A$91="","",SUMIFS(Work!N$3:N$102,Work!$C$3:$C$102,$A$91,Work!$D$3:$D$102,"Confirmed"))</f>
        <v/>
      </c>
      <c r="M92" s="18">
        <f>IF($A$91="","",SUMIFS(Work!O$3:O$102,Work!$C$3:$C$102,$A$91,Work!$D$3:$D$102,"Confirmed"))</f>
        <v/>
      </c>
      <c r="N92" s="18">
        <f>IF($A$91="","",SUMIFS(Work!P$3:P$102,Work!$C$3:$C$102,$A$91,Work!$D$3:$D$102,"Confirmed"))</f>
        <v/>
      </c>
    </row>
    <row r="93">
      <c r="B93" t="inlineStr">
        <is>
          <t>Tentative</t>
        </is>
      </c>
      <c r="C93" s="18">
        <f>IF($A$91="","",SUMIFS(Work!E$3:E$102,Work!$C$3:$C$102,$A$91,Work!$D$3:$D$102,"Tentative"))</f>
        <v/>
      </c>
      <c r="D93" s="18">
        <f>IF($A$91="","",SUMIFS(Work!F$3:F$102,Work!$C$3:$C$102,$A$91,Work!$D$3:$D$102,"Tentative"))</f>
        <v/>
      </c>
      <c r="E93" s="18">
        <f>IF($A$91="","",SUMIFS(Work!G$3:G$102,Work!$C$3:$C$102,$A$91,Work!$D$3:$D$102,"Tentative"))</f>
        <v/>
      </c>
      <c r="F93" s="18">
        <f>IF($A$91="","",SUMIFS(Work!H$3:H$102,Work!$C$3:$C$102,$A$91,Work!$D$3:$D$102,"Tentative"))</f>
        <v/>
      </c>
      <c r="G93" s="18">
        <f>IF($A$91="","",SUMIFS(Work!I$3:I$102,Work!$C$3:$C$102,$A$91,Work!$D$3:$D$102,"Tentative"))</f>
        <v/>
      </c>
      <c r="H93" s="18">
        <f>IF($A$91="","",SUMIFS(Work!J$3:J$102,Work!$C$3:$C$102,$A$91,Work!$D$3:$D$102,"Tentative"))</f>
        <v/>
      </c>
      <c r="I93" s="18">
        <f>IF($A$91="","",SUMIFS(Work!K$3:K$102,Work!$C$3:$C$102,$A$91,Work!$D$3:$D$102,"Tentative"))</f>
        <v/>
      </c>
      <c r="J93" s="18">
        <f>IF($A$91="","",SUMIFS(Work!L$3:L$102,Work!$C$3:$C$102,$A$91,Work!$D$3:$D$102,"Tentative"))</f>
        <v/>
      </c>
      <c r="K93" s="18">
        <f>IF($A$91="","",SUMIFS(Work!M$3:M$102,Work!$C$3:$C$102,$A$91,Work!$D$3:$D$102,"Tentative"))</f>
        <v/>
      </c>
      <c r="L93" s="18">
        <f>IF($A$91="","",SUMIFS(Work!N$3:N$102,Work!$C$3:$C$102,$A$91,Work!$D$3:$D$102,"Tentative"))</f>
        <v/>
      </c>
      <c r="M93" s="18">
        <f>IF($A$91="","",SUMIFS(Work!O$3:O$102,Work!$C$3:$C$102,$A$91,Work!$D$3:$D$102,"Tentative"))</f>
        <v/>
      </c>
      <c r="N93" s="18">
        <f>IF($A$91="","",SUMIFS(Work!P$3:P$102,Work!$C$3:$C$102,$A$91,Work!$D$3:$D$102,"Tentative"))</f>
        <v/>
      </c>
    </row>
    <row r="94">
      <c r="B94" t="inlineStr">
        <is>
          <t>Free</t>
        </is>
      </c>
      <c r="C94" s="18">
        <f>IF($A$91="","",C91-C92-C93)</f>
        <v/>
      </c>
      <c r="D94" s="18">
        <f>IF($A$91="","",D91-D92-D93)</f>
        <v/>
      </c>
      <c r="E94" s="18">
        <f>IF($A$91="","",E91-E92-E93)</f>
        <v/>
      </c>
      <c r="F94" s="18">
        <f>IF($A$91="","",F91-F92-F93)</f>
        <v/>
      </c>
      <c r="G94" s="18">
        <f>IF($A$91="","",G91-G92-G93)</f>
        <v/>
      </c>
      <c r="H94" s="18">
        <f>IF($A$91="","",H91-H92-H93)</f>
        <v/>
      </c>
      <c r="I94" s="18">
        <f>IF($A$91="","",I91-I92-I93)</f>
        <v/>
      </c>
      <c r="J94" s="18">
        <f>IF($A$91="","",J91-J92-J93)</f>
        <v/>
      </c>
      <c r="K94" s="18">
        <f>IF($A$91="","",K91-K92-K93)</f>
        <v/>
      </c>
      <c r="L94" s="18">
        <f>IF($A$91="","",L91-L92-L93)</f>
        <v/>
      </c>
      <c r="M94" s="18">
        <f>IF($A$91="","",M91-M92-M93)</f>
        <v/>
      </c>
      <c r="N94" s="18">
        <f>IF($A$91="","",N91-N92-N93)</f>
        <v/>
      </c>
    </row>
    <row r="95">
      <c r="B95" t="inlineStr">
        <is>
          <t>% booked (confirmed only)</t>
        </is>
      </c>
      <c r="C95" s="19">
        <f>IF($A$91="","",IF(C91=0,"",C92/C91))</f>
        <v/>
      </c>
      <c r="D95" s="19">
        <f>IF($A$91="","",IF(D91=0,"",D92/D91))</f>
        <v/>
      </c>
      <c r="E95" s="19">
        <f>IF($A$91="","",IF(E91=0,"",E92/E91))</f>
        <v/>
      </c>
      <c r="F95" s="19">
        <f>IF($A$91="","",IF(F91=0,"",F92/F91))</f>
        <v/>
      </c>
      <c r="G95" s="19">
        <f>IF($A$91="","",IF(G91=0,"",G92/G91))</f>
        <v/>
      </c>
      <c r="H95" s="19">
        <f>IF($A$91="","",IF(H91=0,"",H92/H91))</f>
        <v/>
      </c>
      <c r="I95" s="19">
        <f>IF($A$91="","",IF(I91=0,"",I92/I91))</f>
        <v/>
      </c>
      <c r="J95" s="19">
        <f>IF($A$91="","",IF(J91=0,"",J92/J91))</f>
        <v/>
      </c>
      <c r="K95" s="19">
        <f>IF($A$91="","",IF(K91=0,"",K92/K91))</f>
        <v/>
      </c>
      <c r="L95" s="19">
        <f>IF($A$91="","",IF(L91=0,"",L92/L91))</f>
        <v/>
      </c>
      <c r="M95" s="19">
        <f>IF($A$91="","",IF(M91=0,"",M92/M91))</f>
        <v/>
      </c>
      <c r="N95" s="19">
        <f>IF($A$91="","",IF(N91=0,"",N92/N91))</f>
        <v/>
      </c>
    </row>
    <row r="96">
      <c r="B96" t="inlineStr">
        <is>
          <t>% booked incl. tentative</t>
        </is>
      </c>
      <c r="C96" s="19">
        <f>IF($A$91="","",IF(C91=0,"",(C92+C93)/C91))</f>
        <v/>
      </c>
      <c r="D96" s="19">
        <f>IF($A$91="","",IF(D91=0,"",(D92+D93)/D91))</f>
        <v/>
      </c>
      <c r="E96" s="19">
        <f>IF($A$91="","",IF(E91=0,"",(E92+E93)/E91))</f>
        <v/>
      </c>
      <c r="F96" s="19">
        <f>IF($A$91="","",IF(F91=0,"",(F92+F93)/F91))</f>
        <v/>
      </c>
      <c r="G96" s="19">
        <f>IF($A$91="","",IF(G91=0,"",(G92+G93)/G91))</f>
        <v/>
      </c>
      <c r="H96" s="19">
        <f>IF($A$91="","",IF(H91=0,"",(H92+H93)/H91))</f>
        <v/>
      </c>
      <c r="I96" s="19">
        <f>IF($A$91="","",IF(I91=0,"",(I92+I93)/I91))</f>
        <v/>
      </c>
      <c r="J96" s="19">
        <f>IF($A$91="","",IF(J91=0,"",(J92+J93)/J91))</f>
        <v/>
      </c>
      <c r="K96" s="19">
        <f>IF($A$91="","",IF(K91=0,"",(K92+K93)/K91))</f>
        <v/>
      </c>
      <c r="L96" s="19">
        <f>IF($A$91="","",IF(L91=0,"",(L92+L93)/L91))</f>
        <v/>
      </c>
      <c r="M96" s="19">
        <f>IF($A$91="","",IF(M91=0,"",(M92+M93)/M91))</f>
        <v/>
      </c>
      <c r="N96" s="19">
        <f>IF($A$91="","",IF(N91=0,"",(N92+N93)/N91))</f>
        <v/>
      </c>
    </row>
    <row r="97">
      <c r="B97" t="inlineStr">
        <is>
          <t>Status</t>
        </is>
      </c>
      <c r="C97">
        <f>IF(C96="","",IF(C96&gt;OverAbove,"Over",IF(C96&gt;NearAbove,"Near capacity",IF(C96&lt;UnderBelow,"Bench risk","OK"))))</f>
        <v/>
      </c>
      <c r="D97">
        <f>IF(D96="","",IF(D96&gt;OverAbove,"Over",IF(D96&gt;NearAbove,"Near capacity",IF(D96&lt;UnderBelow,"Bench risk","OK"))))</f>
        <v/>
      </c>
      <c r="E97">
        <f>IF(E96="","",IF(E96&gt;OverAbove,"Over",IF(E96&gt;NearAbove,"Near capacity",IF(E96&lt;UnderBelow,"Bench risk","OK"))))</f>
        <v/>
      </c>
      <c r="F97">
        <f>IF(F96="","",IF(F96&gt;OverAbove,"Over",IF(F96&gt;NearAbove,"Near capacity",IF(F96&lt;UnderBelow,"Bench risk","OK"))))</f>
        <v/>
      </c>
      <c r="G97">
        <f>IF(G96="","",IF(G96&gt;OverAbove,"Over",IF(G96&gt;NearAbove,"Near capacity",IF(G96&lt;UnderBelow,"Bench risk","OK"))))</f>
        <v/>
      </c>
      <c r="H97">
        <f>IF(H96="","",IF(H96&gt;OverAbove,"Over",IF(H96&gt;NearAbove,"Near capacity",IF(H96&lt;UnderBelow,"Bench risk","OK"))))</f>
        <v/>
      </c>
      <c r="I97">
        <f>IF(I96="","",IF(I96&gt;OverAbove,"Over",IF(I96&gt;NearAbove,"Near capacity",IF(I96&lt;UnderBelow,"Bench risk","OK"))))</f>
        <v/>
      </c>
      <c r="J97">
        <f>IF(J96="","",IF(J96&gt;OverAbove,"Over",IF(J96&gt;NearAbove,"Near capacity",IF(J96&lt;UnderBelow,"Bench risk","OK"))))</f>
        <v/>
      </c>
      <c r="K97">
        <f>IF(K96="","",IF(K96&gt;OverAbove,"Over",IF(K96&gt;NearAbove,"Near capacity",IF(K96&lt;UnderBelow,"Bench risk","OK"))))</f>
        <v/>
      </c>
      <c r="L97">
        <f>IF(L96="","",IF(L96&gt;OverAbove,"Over",IF(L96&gt;NearAbove,"Near capacity",IF(L96&lt;UnderBelow,"Bench risk","OK"))))</f>
        <v/>
      </c>
      <c r="M97">
        <f>IF(M96="","",IF(M96&gt;OverAbove,"Over",IF(M96&gt;NearAbove,"Near capacity",IF(M96&lt;UnderBelow,"Bench risk","OK"))))</f>
        <v/>
      </c>
      <c r="N97">
        <f>IF(N96="","",IF(N96&gt;OverAbove,"Over",IF(N96&gt;NearAbove,"Near capacity",IF(N96&lt;UnderBelow,"Bench risk","OK"))))</f>
        <v/>
      </c>
    </row>
    <row r="98"/>
    <row r="99">
      <c r="A99" s="2" t="inlineStr">
        <is>
          <t>Agency total</t>
        </is>
      </c>
      <c r="B99" t="inlineStr">
        <is>
          <t>Capacity</t>
        </is>
      </c>
      <c r="C99" s="18">
        <f>SUM(Team!H$3:H$62)</f>
        <v/>
      </c>
      <c r="D99" s="18">
        <f>SUM(Team!I$3:I$62)</f>
        <v/>
      </c>
      <c r="E99" s="18">
        <f>SUM(Team!J$3:J$62)</f>
        <v/>
      </c>
      <c r="F99" s="18">
        <f>SUM(Team!K$3:K$62)</f>
        <v/>
      </c>
      <c r="G99" s="18">
        <f>SUM(Team!L$3:L$62)</f>
        <v/>
      </c>
      <c r="H99" s="18">
        <f>SUM(Team!M$3:M$62)</f>
        <v/>
      </c>
      <c r="I99" s="18">
        <f>SUM(Team!N$3:N$62)</f>
        <v/>
      </c>
      <c r="J99" s="18">
        <f>SUM(Team!O$3:O$62)</f>
        <v/>
      </c>
      <c r="K99" s="18">
        <f>SUM(Team!P$3:P$62)</f>
        <v/>
      </c>
      <c r="L99" s="18">
        <f>SUM(Team!Q$3:Q$62)</f>
        <v/>
      </c>
      <c r="M99" s="18">
        <f>SUM(Team!R$3:R$62)</f>
        <v/>
      </c>
      <c r="N99" s="18">
        <f>SUM(Team!S$3:S$62)</f>
        <v/>
      </c>
    </row>
    <row r="100">
      <c r="B100" t="inlineStr">
        <is>
          <t>Confirmed</t>
        </is>
      </c>
      <c r="C100" s="18">
        <f>SUMIFS(Work!E$3:E$102,Work!$D$3:$D$102,"Confirmed")</f>
        <v/>
      </c>
      <c r="D100" s="18">
        <f>SUMIFS(Work!F$3:F$102,Work!$D$3:$D$102,"Confirmed")</f>
        <v/>
      </c>
      <c r="E100" s="18">
        <f>SUMIFS(Work!G$3:G$102,Work!$D$3:$D$102,"Confirmed")</f>
        <v/>
      </c>
      <c r="F100" s="18">
        <f>SUMIFS(Work!H$3:H$102,Work!$D$3:$D$102,"Confirmed")</f>
        <v/>
      </c>
      <c r="G100" s="18">
        <f>SUMIFS(Work!I$3:I$102,Work!$D$3:$D$102,"Confirmed")</f>
        <v/>
      </c>
      <c r="H100" s="18">
        <f>SUMIFS(Work!J$3:J$102,Work!$D$3:$D$102,"Confirmed")</f>
        <v/>
      </c>
      <c r="I100" s="18">
        <f>SUMIFS(Work!K$3:K$102,Work!$D$3:$D$102,"Confirmed")</f>
        <v/>
      </c>
      <c r="J100" s="18">
        <f>SUMIFS(Work!L$3:L$102,Work!$D$3:$D$102,"Confirmed")</f>
        <v/>
      </c>
      <c r="K100" s="18">
        <f>SUMIFS(Work!M$3:M$102,Work!$D$3:$D$102,"Confirmed")</f>
        <v/>
      </c>
      <c r="L100" s="18">
        <f>SUMIFS(Work!N$3:N$102,Work!$D$3:$D$102,"Confirmed")</f>
        <v/>
      </c>
      <c r="M100" s="18">
        <f>SUMIFS(Work!O$3:O$102,Work!$D$3:$D$102,"Confirmed")</f>
        <v/>
      </c>
      <c r="N100" s="18">
        <f>SUMIFS(Work!P$3:P$102,Work!$D$3:$D$102,"Confirmed")</f>
        <v/>
      </c>
    </row>
    <row r="101">
      <c r="B101" t="inlineStr">
        <is>
          <t>Tentative</t>
        </is>
      </c>
      <c r="C101" s="18">
        <f>SUMIFS(Work!E$3:E$102,Work!$D$3:$D$102,"Tentative")</f>
        <v/>
      </c>
      <c r="D101" s="18">
        <f>SUMIFS(Work!F$3:F$102,Work!$D$3:$D$102,"Tentative")</f>
        <v/>
      </c>
      <c r="E101" s="18">
        <f>SUMIFS(Work!G$3:G$102,Work!$D$3:$D$102,"Tentative")</f>
        <v/>
      </c>
      <c r="F101" s="18">
        <f>SUMIFS(Work!H$3:H$102,Work!$D$3:$D$102,"Tentative")</f>
        <v/>
      </c>
      <c r="G101" s="18">
        <f>SUMIFS(Work!I$3:I$102,Work!$D$3:$D$102,"Tentative")</f>
        <v/>
      </c>
      <c r="H101" s="18">
        <f>SUMIFS(Work!J$3:J$102,Work!$D$3:$D$102,"Tentative")</f>
        <v/>
      </c>
      <c r="I101" s="18">
        <f>SUMIFS(Work!K$3:K$102,Work!$D$3:$D$102,"Tentative")</f>
        <v/>
      </c>
      <c r="J101" s="18">
        <f>SUMIFS(Work!L$3:L$102,Work!$D$3:$D$102,"Tentative")</f>
        <v/>
      </c>
      <c r="K101" s="18">
        <f>SUMIFS(Work!M$3:M$102,Work!$D$3:$D$102,"Tentative")</f>
        <v/>
      </c>
      <c r="L101" s="18">
        <f>SUMIFS(Work!N$3:N$102,Work!$D$3:$D$102,"Tentative")</f>
        <v/>
      </c>
      <c r="M101" s="18">
        <f>SUMIFS(Work!O$3:O$102,Work!$D$3:$D$102,"Tentative")</f>
        <v/>
      </c>
      <c r="N101" s="18">
        <f>SUMIFS(Work!P$3:P$102,Work!$D$3:$D$102,"Tentative")</f>
        <v/>
      </c>
    </row>
    <row r="102">
      <c r="B102" t="inlineStr">
        <is>
          <t>Free</t>
        </is>
      </c>
      <c r="C102" s="18">
        <f>IF(FALSE,"",C99-C100-C101)</f>
        <v/>
      </c>
      <c r="D102" s="18">
        <f>IF(FALSE,"",D99-D100-D101)</f>
        <v/>
      </c>
      <c r="E102" s="18">
        <f>IF(FALSE,"",E99-E100-E101)</f>
        <v/>
      </c>
      <c r="F102" s="18">
        <f>IF(FALSE,"",F99-F100-F101)</f>
        <v/>
      </c>
      <c r="G102" s="18">
        <f>IF(FALSE,"",G99-G100-G101)</f>
        <v/>
      </c>
      <c r="H102" s="18">
        <f>IF(FALSE,"",H99-H100-H101)</f>
        <v/>
      </c>
      <c r="I102" s="18">
        <f>IF(FALSE,"",I99-I100-I101)</f>
        <v/>
      </c>
      <c r="J102" s="18">
        <f>IF(FALSE,"",J99-J100-J101)</f>
        <v/>
      </c>
      <c r="K102" s="18">
        <f>IF(FALSE,"",K99-K100-K101)</f>
        <v/>
      </c>
      <c r="L102" s="18">
        <f>IF(FALSE,"",L99-L100-L101)</f>
        <v/>
      </c>
      <c r="M102" s="18">
        <f>IF(FALSE,"",M99-M100-M101)</f>
        <v/>
      </c>
      <c r="N102" s="18">
        <f>IF(FALSE,"",N99-N100-N101)</f>
        <v/>
      </c>
    </row>
    <row r="103">
      <c r="B103" t="inlineStr">
        <is>
          <t>% booked (confirmed only)</t>
        </is>
      </c>
      <c r="C103" s="19">
        <f>IF(FALSE,"",IF(C99=0,"",C100/C99))</f>
        <v/>
      </c>
      <c r="D103" s="19">
        <f>IF(FALSE,"",IF(D99=0,"",D100/D99))</f>
        <v/>
      </c>
      <c r="E103" s="19">
        <f>IF(FALSE,"",IF(E99=0,"",E100/E99))</f>
        <v/>
      </c>
      <c r="F103" s="19">
        <f>IF(FALSE,"",IF(F99=0,"",F100/F99))</f>
        <v/>
      </c>
      <c r="G103" s="19">
        <f>IF(FALSE,"",IF(G99=0,"",G100/G99))</f>
        <v/>
      </c>
      <c r="H103" s="19">
        <f>IF(FALSE,"",IF(H99=0,"",H100/H99))</f>
        <v/>
      </c>
      <c r="I103" s="19">
        <f>IF(FALSE,"",IF(I99=0,"",I100/I99))</f>
        <v/>
      </c>
      <c r="J103" s="19">
        <f>IF(FALSE,"",IF(J99=0,"",J100/J99))</f>
        <v/>
      </c>
      <c r="K103" s="19">
        <f>IF(FALSE,"",IF(K99=0,"",K100/K99))</f>
        <v/>
      </c>
      <c r="L103" s="19">
        <f>IF(FALSE,"",IF(L99=0,"",L100/L99))</f>
        <v/>
      </c>
      <c r="M103" s="19">
        <f>IF(FALSE,"",IF(M99=0,"",M100/M99))</f>
        <v/>
      </c>
      <c r="N103" s="19">
        <f>IF(FALSE,"",IF(N99=0,"",N100/N99))</f>
        <v/>
      </c>
    </row>
    <row r="104">
      <c r="B104" t="inlineStr">
        <is>
          <t>% booked incl. tentative</t>
        </is>
      </c>
      <c r="C104" s="19">
        <f>IF(FALSE,"",IF(C99=0,"",(C100+C101)/C99))</f>
        <v/>
      </c>
      <c r="D104" s="19">
        <f>IF(FALSE,"",IF(D99=0,"",(D100+D101)/D99))</f>
        <v/>
      </c>
      <c r="E104" s="19">
        <f>IF(FALSE,"",IF(E99=0,"",(E100+E101)/E99))</f>
        <v/>
      </c>
      <c r="F104" s="19">
        <f>IF(FALSE,"",IF(F99=0,"",(F100+F101)/F99))</f>
        <v/>
      </c>
      <c r="G104" s="19">
        <f>IF(FALSE,"",IF(G99=0,"",(G100+G101)/G99))</f>
        <v/>
      </c>
      <c r="H104" s="19">
        <f>IF(FALSE,"",IF(H99=0,"",(H100+H101)/H99))</f>
        <v/>
      </c>
      <c r="I104" s="19">
        <f>IF(FALSE,"",IF(I99=0,"",(I100+I101)/I99))</f>
        <v/>
      </c>
      <c r="J104" s="19">
        <f>IF(FALSE,"",IF(J99=0,"",(J100+J101)/J99))</f>
        <v/>
      </c>
      <c r="K104" s="19">
        <f>IF(FALSE,"",IF(K99=0,"",(K100+K101)/K99))</f>
        <v/>
      </c>
      <c r="L104" s="19">
        <f>IF(FALSE,"",IF(L99=0,"",(L100+L101)/L99))</f>
        <v/>
      </c>
      <c r="M104" s="19">
        <f>IF(FALSE,"",IF(M99=0,"",(M100+M101)/M99))</f>
        <v/>
      </c>
      <c r="N104" s="19">
        <f>IF(FALSE,"",IF(N99=0,"",(N100+N101)/N99))</f>
        <v/>
      </c>
    </row>
    <row r="105">
      <c r="B105" t="inlineStr">
        <is>
          <t>Status</t>
        </is>
      </c>
      <c r="C105">
        <f>IF(C104="","",IF(C104&gt;OverAbove,"Over",IF(C104&gt;NearAbove,"Near capacity",IF(C104&lt;UnderBelow,"Bench risk","OK"))))</f>
        <v/>
      </c>
      <c r="D105">
        <f>IF(D104="","",IF(D104&gt;OverAbove,"Over",IF(D104&gt;NearAbove,"Near capacity",IF(D104&lt;UnderBelow,"Bench risk","OK"))))</f>
        <v/>
      </c>
      <c r="E105">
        <f>IF(E104="","",IF(E104&gt;OverAbove,"Over",IF(E104&gt;NearAbove,"Near capacity",IF(E104&lt;UnderBelow,"Bench risk","OK"))))</f>
        <v/>
      </c>
      <c r="F105">
        <f>IF(F104="","",IF(F104&gt;OverAbove,"Over",IF(F104&gt;NearAbove,"Near capacity",IF(F104&lt;UnderBelow,"Bench risk","OK"))))</f>
        <v/>
      </c>
      <c r="G105">
        <f>IF(G104="","",IF(G104&gt;OverAbove,"Over",IF(G104&gt;NearAbove,"Near capacity",IF(G104&lt;UnderBelow,"Bench risk","OK"))))</f>
        <v/>
      </c>
      <c r="H105">
        <f>IF(H104="","",IF(H104&gt;OverAbove,"Over",IF(H104&gt;NearAbove,"Near capacity",IF(H104&lt;UnderBelow,"Bench risk","OK"))))</f>
        <v/>
      </c>
      <c r="I105">
        <f>IF(I104="","",IF(I104&gt;OverAbove,"Over",IF(I104&gt;NearAbove,"Near capacity",IF(I104&lt;UnderBelow,"Bench risk","OK"))))</f>
        <v/>
      </c>
      <c r="J105">
        <f>IF(J104="","",IF(J104&gt;OverAbove,"Over",IF(J104&gt;NearAbove,"Near capacity",IF(J104&lt;UnderBelow,"Bench risk","OK"))))</f>
        <v/>
      </c>
      <c r="K105">
        <f>IF(K104="","",IF(K104&gt;OverAbove,"Over",IF(K104&gt;NearAbove,"Near capacity",IF(K104&lt;UnderBelow,"Bench risk","OK"))))</f>
        <v/>
      </c>
      <c r="L105">
        <f>IF(L104="","",IF(L104&gt;OverAbove,"Over",IF(L104&gt;NearAbove,"Near capacity",IF(L104&lt;UnderBelow,"Bench risk","OK"))))</f>
        <v/>
      </c>
      <c r="M105">
        <f>IF(M104="","",IF(M104&gt;OverAbove,"Over",IF(M104&gt;NearAbove,"Near capacity",IF(M104&lt;UnderBelow,"Bench risk","OK"))))</f>
        <v/>
      </c>
      <c r="N105">
        <f>IF(N104="","",IF(N104&gt;OverAbove,"Over",IF(N104&gt;NearAbove,"Near capacity",IF(N104&lt;UnderBelow,"Bench risk","OK"))))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C3:N105">
    <cfRule type="expression" priority="1" dxfId="0" stopIfTrue="0">
      <formula>AND($B3="% booked incl. tentative",C3&lt;&gt;"",C3&gt;OverAbove)</formula>
    </cfRule>
    <cfRule type="expression" priority="2" dxfId="1" stopIfTrue="0">
      <formula>AND($B3="% booked incl. tentative",C3&lt;&gt;"",C3&gt;NearAbove,C3&lt;=OverAbove)</formula>
    </cfRule>
    <cfRule type="expression" priority="3" dxfId="2" stopIfTrue="0">
      <formula>AND($B3="% booked incl. tentative",C3&lt;&gt;"",C3&lt;UnderBelow)</formula>
    </cfRule>
    <cfRule type="expression" priority="4" dxfId="3" stopIfTrue="0">
      <formula>$B3="Status"</formula>
    </cfRule>
    <cfRule type="expression" priority="5" dxfId="4" stopIfTrue="0">
      <formula>AND($B3="Free",C3&lt;&gt;"",C3&lt;0)</formula>
    </cfRule>
    <cfRule type="expression" priority="6" dxfId="0" stopIfTrue="0">
      <formula>AND($B3="Status",C3="Over")</formula>
    </cfRule>
  </conditionalFormatting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2026-10-20T00:19:28Z</dcterms:created>
  <dcterms:modified xsi:type="dcterms:W3CDTF">2026-10-20T00:19:28Z</dcterms:modified>
</cp:coreProperties>
</file>